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5"/>
  </bookViews>
  <sheets>
    <sheet name="CA et Marge" sheetId="1" state="visible" r:id="rId1"/>
    <sheet name="Charges fixes" sheetId="2" state="visible" r:id="rId2"/>
    <sheet name="Résultat at impot" sheetId="3" state="visible" r:id="rId3"/>
    <sheet name="Bénéfice net" sheetId="4" state="visible" r:id="rId4"/>
    <sheet name="Bénéfice net ss TVA" sheetId="5" state="visible" r:id="rId5"/>
    <sheet name="CAE" sheetId="6" state="visible" r:id="rId6"/>
  </sheets>
  <calcPr/>
</workbook>
</file>

<file path=xl/sharedStrings.xml><?xml version="1.0" encoding="utf-8"?>
<sst xmlns="http://schemas.openxmlformats.org/spreadsheetml/2006/main" count="24" uniqueCount="24">
  <si>
    <t>SASU</t>
  </si>
  <si>
    <t>SARL</t>
  </si>
  <si>
    <t>AE</t>
  </si>
  <si>
    <t xml:space="preserve">CA négoce</t>
  </si>
  <si>
    <t xml:space="preserve">CA Prestations</t>
  </si>
  <si>
    <t>Marge</t>
  </si>
  <si>
    <t xml:space="preserve">Fournitures </t>
  </si>
  <si>
    <t>Adobe</t>
  </si>
  <si>
    <t>Hebergement</t>
  </si>
  <si>
    <t>Assurance</t>
  </si>
  <si>
    <t xml:space="preserve">Honoraires comptables/juridiques</t>
  </si>
  <si>
    <t>Publicité</t>
  </si>
  <si>
    <t>Téléphonie</t>
  </si>
  <si>
    <t>Banque</t>
  </si>
  <si>
    <t>CFE</t>
  </si>
  <si>
    <t>Divers</t>
  </si>
  <si>
    <t>Amortissements</t>
  </si>
  <si>
    <t xml:space="preserve">Charges fixes</t>
  </si>
  <si>
    <t xml:space="preserve">Résultat avant impôt</t>
  </si>
  <si>
    <t xml:space="preserve">IS / txMicro</t>
  </si>
  <si>
    <t xml:space="preserve">Net perçu dividendes</t>
  </si>
  <si>
    <t xml:space="preserve">Net perçu salaires</t>
  </si>
  <si>
    <t>cae</t>
  </si>
  <si>
    <t>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</si>
</sst>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_-* #,##0.00_-;\-* #,##0.00_-;_-* &quot;-&quot;??_-;_-@_-"/>
    <numFmt numFmtId="161" formatCode="_-* #,##0_-;\-* #,##0_-;_-* &quot;-&quot;??_-;_-@_-"/>
  </numFmts>
  <fonts count="4">
    <font>
      <name val="Calibri"/>
      <color theme="1"/>
      <sz val="11.000000"/>
      <scheme val="minor"/>
    </font>
    <font>
      <name val="Calibri"/>
      <color theme="0"/>
      <sz val="11.000000"/>
      <scheme val="minor"/>
    </font>
    <font>
      <name val="Calibri"/>
      <b/>
      <color theme="1"/>
      <sz val="11.000000"/>
      <scheme val="minor"/>
    </font>
    <font>
      <name val="Calibri"/>
      <i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1" tint="0.14999847407452621"/>
      </patternFill>
    </fill>
    <fill>
      <patternFill patternType="solid">
        <fgColor theme="9" tint="0.79998168889431442"/>
        <bgColor theme="9" tint="0.79998168889431442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160" applyNumberFormat="1" applyFont="0" applyFill="0" applyBorder="0" applyProtection="0"/>
    <xf fontId="0" fillId="0" borderId="0" numFmtId="9" applyNumberFormat="1" applyFont="0" applyFill="0" applyBorder="0" applyProtection="0"/>
  </cellStyleXfs>
  <cellXfs count="45">
    <xf fontId="0" fillId="0" borderId="0" numFmtId="0" xfId="0"/>
    <xf fontId="1" fillId="2" borderId="1" numFmtId="0" xfId="0" applyFont="1" applyFill="1" applyBorder="1"/>
    <xf fontId="1" fillId="2" borderId="2" numFmtId="0" xfId="0" applyFont="1" applyFill="1" applyBorder="1" applyAlignment="1">
      <alignment horizontal="center"/>
    </xf>
    <xf fontId="1" fillId="2" borderId="3" numFmtId="0" xfId="0" applyFont="1" applyFill="1" applyBorder="1" applyAlignment="1">
      <alignment horizontal="center"/>
    </xf>
    <xf fontId="1" fillId="2" borderId="4" numFmtId="0" xfId="0" applyFont="1" applyFill="1" applyBorder="1" applyAlignment="1">
      <alignment horizontal="center"/>
    </xf>
    <xf fontId="0" fillId="0" borderId="5" numFmtId="0" xfId="0" applyBorder="1"/>
    <xf fontId="0" fillId="0" borderId="6" numFmtId="161" xfId="1" applyNumberFormat="1" applyBorder="1" applyAlignment="1">
      <alignment horizontal="center"/>
    </xf>
    <xf fontId="0" fillId="0" borderId="7" numFmtId="161" xfId="1" applyNumberFormat="1" applyBorder="1" applyAlignment="1">
      <alignment horizontal="center"/>
    </xf>
    <xf fontId="0" fillId="0" borderId="8" numFmtId="161" xfId="1" applyNumberFormat="1" applyBorder="1" applyAlignment="1">
      <alignment horizontal="center"/>
    </xf>
    <xf fontId="0" fillId="0" borderId="9" numFmtId="0" xfId="0" applyBorder="1"/>
    <xf fontId="0" fillId="0" borderId="10" numFmtId="161" xfId="1" applyNumberFormat="1" applyBorder="1" applyAlignment="1">
      <alignment horizontal="center"/>
    </xf>
    <xf fontId="0" fillId="0" borderId="11" numFmtId="161" xfId="1" applyNumberFormat="1" applyBorder="1" applyAlignment="1">
      <alignment horizontal="center"/>
    </xf>
    <xf fontId="0" fillId="0" borderId="12" numFmtId="161" xfId="1" applyNumberFormat="1" applyBorder="1" applyAlignment="1">
      <alignment horizontal="center"/>
    </xf>
    <xf fontId="2" fillId="0" borderId="5" numFmtId="0" xfId="0" applyFont="1" applyBorder="1"/>
    <xf fontId="2" fillId="0" borderId="6" numFmtId="161" xfId="1" applyNumberFormat="1" applyFont="1" applyBorder="1" applyAlignment="1">
      <alignment horizontal="center"/>
    </xf>
    <xf fontId="2" fillId="0" borderId="7" numFmtId="161" xfId="1" applyNumberFormat="1" applyFont="1" applyBorder="1" applyAlignment="1">
      <alignment horizontal="center"/>
    </xf>
    <xf fontId="2" fillId="0" borderId="8" numFmtId="161" xfId="1" applyNumberFormat="1" applyFont="1" applyBorder="1" applyAlignment="1">
      <alignment horizontal="center"/>
    </xf>
    <xf fontId="2" fillId="0" borderId="13" numFmtId="161" xfId="1" applyNumberFormat="1" applyFont="1" applyBorder="1" applyAlignment="1">
      <alignment horizontal="center"/>
    </xf>
    <xf fontId="3" fillId="0" borderId="1" numFmtId="0" xfId="0" applyFont="1" applyBorder="1"/>
    <xf fontId="3" fillId="0" borderId="14" numFmtId="161" xfId="1" applyNumberFormat="1" applyFont="1" applyBorder="1" applyAlignment="1">
      <alignment horizontal="center"/>
    </xf>
    <xf fontId="3" fillId="0" borderId="15" numFmtId="161" xfId="1" applyNumberFormat="1" applyFont="1" applyBorder="1" applyAlignment="1">
      <alignment horizontal="center"/>
    </xf>
    <xf fontId="3" fillId="0" borderId="16" numFmtId="161" xfId="1" applyNumberFormat="1" applyFont="1" applyBorder="1" applyAlignment="1">
      <alignment horizontal="center"/>
    </xf>
    <xf fontId="3" fillId="0" borderId="17" numFmtId="0" xfId="0" applyFont="1" applyBorder="1"/>
    <xf fontId="3" fillId="0" borderId="18" numFmtId="161" xfId="1" applyNumberFormat="1" applyFont="1" applyBorder="1" applyAlignment="1">
      <alignment horizontal="center"/>
    </xf>
    <xf fontId="3" fillId="0" borderId="0" numFmtId="161" xfId="1" applyNumberFormat="1" applyFont="1" applyAlignment="1">
      <alignment horizontal="center"/>
    </xf>
    <xf fontId="3" fillId="0" borderId="19" numFmtId="161" xfId="1" applyNumberFormat="1" applyFont="1" applyBorder="1" applyAlignment="1">
      <alignment horizontal="center"/>
    </xf>
    <xf fontId="3" fillId="0" borderId="9" numFmtId="0" xfId="0" applyFont="1" applyBorder="1"/>
    <xf fontId="3" fillId="0" borderId="10" numFmtId="161" xfId="1" applyNumberFormat="1" applyFont="1" applyBorder="1" applyAlignment="1">
      <alignment horizontal="center"/>
    </xf>
    <xf fontId="3" fillId="0" borderId="11" numFmtId="161" xfId="1" applyNumberFormat="1" applyFont="1" applyBorder="1" applyAlignment="1">
      <alignment horizontal="center"/>
    </xf>
    <xf fontId="3" fillId="0" borderId="12" numFmtId="161" xfId="1" applyNumberFormat="1" applyFont="1" applyBorder="1" applyAlignment="1">
      <alignment horizontal="center"/>
    </xf>
    <xf fontId="0" fillId="0" borderId="18" numFmtId="161" xfId="1" applyNumberFormat="1" applyBorder="1" applyAlignment="1">
      <alignment horizontal="center"/>
    </xf>
    <xf fontId="0" fillId="0" borderId="0" numFmtId="161" xfId="1" applyNumberFormat="1" applyAlignment="1">
      <alignment horizontal="center"/>
    </xf>
    <xf fontId="0" fillId="0" borderId="19" numFmtId="161" xfId="1" applyNumberFormat="1" applyBorder="1" applyAlignment="1">
      <alignment horizontal="center"/>
    </xf>
    <xf fontId="2" fillId="0" borderId="20" numFmtId="0" xfId="0" applyFont="1" applyBorder="1"/>
    <xf fontId="2" fillId="0" borderId="2" numFmtId="161" xfId="1" applyNumberFormat="1" applyFont="1" applyBorder="1" applyAlignment="1">
      <alignment horizontal="center"/>
    </xf>
    <xf fontId="2" fillId="0" borderId="3" numFmtId="161" xfId="1" applyNumberFormat="1" applyFont="1" applyBorder="1" applyAlignment="1">
      <alignment horizontal="center"/>
    </xf>
    <xf fontId="2" fillId="0" borderId="4" numFmtId="161" xfId="1" applyNumberFormat="1" applyFont="1" applyBorder="1" applyAlignment="1">
      <alignment horizontal="center"/>
    </xf>
    <xf fontId="2" fillId="0" borderId="21" numFmtId="0" xfId="0" applyFont="1" applyBorder="1"/>
    <xf fontId="2" fillId="0" borderId="22" numFmtId="161" xfId="1" applyNumberFormat="1" applyFont="1" applyBorder="1" applyAlignment="1">
      <alignment horizontal="center"/>
    </xf>
    <xf fontId="2" fillId="0" borderId="23" numFmtId="161" xfId="1" applyNumberFormat="1" applyFont="1" applyBorder="1" applyAlignment="1">
      <alignment horizontal="center"/>
    </xf>
    <xf fontId="2" fillId="3" borderId="24" numFmtId="161" xfId="1" applyNumberFormat="1" applyFont="1" applyFill="1" applyBorder="1" applyAlignment="1">
      <alignment horizontal="center"/>
    </xf>
    <xf fontId="2" fillId="3" borderId="23" numFmtId="161" xfId="1" applyNumberFormat="1" applyFont="1" applyFill="1" applyBorder="1" applyAlignment="1">
      <alignment horizontal="center"/>
    </xf>
    <xf fontId="2" fillId="0" borderId="24" numFmtId="161" xfId="1" applyNumberFormat="1" applyFont="1" applyBorder="1" applyAlignment="1">
      <alignment horizontal="center"/>
    </xf>
    <xf fontId="0" fillId="0" borderId="0" numFmtId="161" xfId="0" applyNumberFormat="1"/>
    <xf fontId="0" fillId="0" borderId="0" numFmtId="9" xfId="2" applyNumberForma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30">
      <selection activeCell="B5" activeCellId="0" sqref="B5"/>
    </sheetView>
  </sheetViews>
  <sheetFormatPr baseColWidth="10" defaultRowHeight="14.25"/>
  <cols>
    <col bestFit="1" customWidth="1" min="1" max="1" width="18.5234375"/>
  </cols>
  <sheetData>
    <row r="1">
      <c r="A1" s="1"/>
      <c r="B1" s="2" t="s">
        <v>0</v>
      </c>
      <c r="C1" s="3" t="s">
        <v>1</v>
      </c>
      <c r="D1" s="4" t="s">
        <v>2</v>
      </c>
      <c r="E1" s="2" t="s">
        <v>0</v>
      </c>
      <c r="F1" s="3" t="s">
        <v>1</v>
      </c>
      <c r="G1" s="4" t="s">
        <v>2</v>
      </c>
      <c r="H1" s="2" t="s">
        <v>0</v>
      </c>
      <c r="I1" s="3" t="s">
        <v>1</v>
      </c>
      <c r="J1" s="4" t="s">
        <v>2</v>
      </c>
    </row>
    <row r="2">
      <c r="A2" s="5" t="s">
        <v>3</v>
      </c>
      <c r="B2" s="6">
        <v>24905</v>
      </c>
      <c r="C2" s="7">
        <f t="shared" ref="C2:C3" si="0">+B2</f>
        <v>24905</v>
      </c>
      <c r="D2" s="8">
        <v>24905</v>
      </c>
      <c r="E2" s="6">
        <v>49300</v>
      </c>
      <c r="F2" s="7">
        <f>+E2</f>
        <v>49300</v>
      </c>
      <c r="G2" s="8">
        <f>+F2</f>
        <v>49300</v>
      </c>
      <c r="H2" s="6">
        <v>72300</v>
      </c>
      <c r="I2" s="7">
        <f>+H2</f>
        <v>72300</v>
      </c>
      <c r="J2" s="8">
        <f>+I2</f>
        <v>72300</v>
      </c>
    </row>
    <row r="3">
      <c r="A3" s="9" t="s">
        <v>4</v>
      </c>
      <c r="B3" s="10">
        <v>5400</v>
      </c>
      <c r="C3" s="11">
        <f t="shared" si="0"/>
        <v>5400</v>
      </c>
      <c r="D3" s="12">
        <f>+C3</f>
        <v>5400</v>
      </c>
      <c r="E3" s="10">
        <v>10800</v>
      </c>
      <c r="F3" s="11">
        <v>10800</v>
      </c>
      <c r="G3" s="12">
        <v>10800</v>
      </c>
      <c r="H3" s="10">
        <v>10800</v>
      </c>
      <c r="I3" s="11">
        <v>10800</v>
      </c>
      <c r="J3" s="12">
        <v>10800</v>
      </c>
    </row>
    <row r="4">
      <c r="A4" s="13" t="s">
        <v>5</v>
      </c>
      <c r="B4" s="14">
        <f t="shared" ref="B4:J4" si="1">+B2*0.3+B3</f>
        <v>12871.5</v>
      </c>
      <c r="C4" s="15">
        <f t="shared" si="1"/>
        <v>12871.5</v>
      </c>
      <c r="D4" s="16">
        <f t="shared" si="1"/>
        <v>12871.5</v>
      </c>
      <c r="E4" s="14">
        <f t="shared" si="1"/>
        <v>25590</v>
      </c>
      <c r="F4" s="15">
        <f t="shared" si="1"/>
        <v>25590</v>
      </c>
      <c r="G4" s="16">
        <f t="shared" si="1"/>
        <v>25590</v>
      </c>
      <c r="H4" s="14">
        <f t="shared" si="1"/>
        <v>32490</v>
      </c>
      <c r="I4" s="15">
        <f t="shared" si="1"/>
        <v>32490</v>
      </c>
      <c r="J4" s="17">
        <f t="shared" si="1"/>
        <v>32490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5" workbookViewId="0" zoomScale="115">
      <selection activeCell="C26" activeCellId="0" sqref="C26:C28"/>
    </sheetView>
  </sheetViews>
  <sheetFormatPr baseColWidth="10" defaultRowHeight="14.25"/>
  <cols>
    <col bestFit="1" customWidth="1" min="1" max="1" width="18.5234375"/>
  </cols>
  <sheetData>
    <row r="1">
      <c r="A1" s="1"/>
      <c r="B1" s="2" t="s">
        <v>0</v>
      </c>
      <c r="C1" s="3" t="s">
        <v>1</v>
      </c>
      <c r="D1" s="4" t="s">
        <v>2</v>
      </c>
      <c r="E1" s="2" t="s">
        <v>0</v>
      </c>
      <c r="F1" s="3" t="s">
        <v>1</v>
      </c>
      <c r="G1" s="4" t="s">
        <v>2</v>
      </c>
      <c r="H1" s="2" t="s">
        <v>0</v>
      </c>
      <c r="I1" s="3" t="s">
        <v>1</v>
      </c>
      <c r="J1" s="4" t="s">
        <v>2</v>
      </c>
    </row>
    <row r="2">
      <c r="A2" s="5" t="s">
        <v>3</v>
      </c>
      <c r="B2" s="6">
        <v>24905</v>
      </c>
      <c r="C2" s="7">
        <f t="shared" ref="C2:C3" si="2">+B2</f>
        <v>24905</v>
      </c>
      <c r="D2" s="8">
        <v>24905</v>
      </c>
      <c r="E2" s="6">
        <v>49300</v>
      </c>
      <c r="F2" s="7">
        <f>+E2</f>
        <v>49300</v>
      </c>
      <c r="G2" s="8">
        <f>+F2</f>
        <v>49300</v>
      </c>
      <c r="H2" s="6">
        <v>72300</v>
      </c>
      <c r="I2" s="7">
        <f>+H2</f>
        <v>72300</v>
      </c>
      <c r="J2" s="8">
        <f>+I2</f>
        <v>72300</v>
      </c>
    </row>
    <row r="3">
      <c r="A3" s="9" t="s">
        <v>4</v>
      </c>
      <c r="B3" s="10">
        <v>5400</v>
      </c>
      <c r="C3" s="11">
        <f t="shared" si="2"/>
        <v>5400</v>
      </c>
      <c r="D3" s="12">
        <f>+C3</f>
        <v>5400</v>
      </c>
      <c r="E3" s="10">
        <v>10800</v>
      </c>
      <c r="F3" s="11">
        <v>10800</v>
      </c>
      <c r="G3" s="12">
        <v>10800</v>
      </c>
      <c r="H3" s="10">
        <v>10800</v>
      </c>
      <c r="I3" s="11">
        <v>10800</v>
      </c>
      <c r="J3" s="12">
        <v>10800</v>
      </c>
    </row>
    <row r="4">
      <c r="A4" s="9" t="s">
        <v>5</v>
      </c>
      <c r="B4" s="10">
        <f t="shared" ref="B4:J4" si="3">+B2*0.3+B3</f>
        <v>12871.5</v>
      </c>
      <c r="C4" s="11">
        <f t="shared" si="3"/>
        <v>12871.5</v>
      </c>
      <c r="D4" s="12">
        <f t="shared" si="3"/>
        <v>12871.5</v>
      </c>
      <c r="E4" s="10">
        <f t="shared" si="3"/>
        <v>25590</v>
      </c>
      <c r="F4" s="11">
        <f t="shared" si="3"/>
        <v>25590</v>
      </c>
      <c r="G4" s="12">
        <f t="shared" si="3"/>
        <v>25590</v>
      </c>
      <c r="H4" s="10">
        <f t="shared" si="3"/>
        <v>32490</v>
      </c>
      <c r="I4" s="11">
        <f t="shared" si="3"/>
        <v>32490</v>
      </c>
      <c r="J4" s="12">
        <f t="shared" si="3"/>
        <v>32490</v>
      </c>
    </row>
    <row r="5">
      <c r="A5" s="18" t="s">
        <v>6</v>
      </c>
      <c r="B5" s="19">
        <v>480</v>
      </c>
      <c r="C5" s="20">
        <f t="shared" ref="C5:C14" si="4">+B5</f>
        <v>480</v>
      </c>
      <c r="D5" s="21">
        <v>480</v>
      </c>
      <c r="E5" s="19">
        <v>480</v>
      </c>
      <c r="F5" s="20">
        <f t="shared" ref="F5:G14" si="5">+E5</f>
        <v>480</v>
      </c>
      <c r="G5" s="21">
        <f t="shared" ref="G5:G6" si="6">+F5</f>
        <v>480</v>
      </c>
      <c r="H5" s="19">
        <v>480</v>
      </c>
      <c r="I5" s="20">
        <f t="shared" ref="I5:J14" si="7">+H5</f>
        <v>480</v>
      </c>
      <c r="J5" s="21">
        <f t="shared" ref="J5:J6" si="8">+I5</f>
        <v>480</v>
      </c>
    </row>
    <row r="6">
      <c r="A6" s="22" t="s">
        <v>7</v>
      </c>
      <c r="B6" s="23">
        <v>420</v>
      </c>
      <c r="C6" s="24">
        <f t="shared" si="4"/>
        <v>420</v>
      </c>
      <c r="D6" s="25">
        <v>420</v>
      </c>
      <c r="E6" s="23">
        <v>420</v>
      </c>
      <c r="F6" s="24">
        <f t="shared" si="5"/>
        <v>420</v>
      </c>
      <c r="G6" s="25">
        <f t="shared" si="6"/>
        <v>420</v>
      </c>
      <c r="H6" s="23">
        <v>420</v>
      </c>
      <c r="I6" s="24">
        <f t="shared" si="7"/>
        <v>420</v>
      </c>
      <c r="J6" s="25">
        <f t="shared" si="8"/>
        <v>420</v>
      </c>
    </row>
    <row r="7">
      <c r="A7" s="22" t="s">
        <v>8</v>
      </c>
      <c r="B7" s="23">
        <v>140</v>
      </c>
      <c r="C7" s="24">
        <f t="shared" si="4"/>
        <v>140</v>
      </c>
      <c r="D7" s="25">
        <v>140</v>
      </c>
      <c r="E7" s="23">
        <v>140</v>
      </c>
      <c r="F7" s="24">
        <f t="shared" si="5"/>
        <v>140</v>
      </c>
      <c r="G7" s="25">
        <f t="shared" si="5"/>
        <v>140</v>
      </c>
      <c r="H7" s="23">
        <v>140</v>
      </c>
      <c r="I7" s="24">
        <f t="shared" si="7"/>
        <v>140</v>
      </c>
      <c r="J7" s="25">
        <f t="shared" si="7"/>
        <v>140</v>
      </c>
    </row>
    <row r="8">
      <c r="A8" s="22" t="s">
        <v>9</v>
      </c>
      <c r="B8" s="23">
        <v>360</v>
      </c>
      <c r="C8" s="24">
        <f t="shared" si="4"/>
        <v>360</v>
      </c>
      <c r="D8" s="25">
        <v>360</v>
      </c>
      <c r="E8" s="23">
        <v>360</v>
      </c>
      <c r="F8" s="24">
        <f t="shared" si="5"/>
        <v>360</v>
      </c>
      <c r="G8" s="25">
        <f t="shared" si="5"/>
        <v>360</v>
      </c>
      <c r="H8" s="23">
        <v>360</v>
      </c>
      <c r="I8" s="24">
        <f t="shared" si="7"/>
        <v>360</v>
      </c>
      <c r="J8" s="25">
        <f t="shared" si="7"/>
        <v>360</v>
      </c>
    </row>
    <row r="9">
      <c r="A9" s="22" t="s">
        <v>10</v>
      </c>
      <c r="B9" s="23">
        <v>1800</v>
      </c>
      <c r="C9" s="24">
        <f t="shared" si="4"/>
        <v>1800</v>
      </c>
      <c r="D9" s="25">
        <v>0</v>
      </c>
      <c r="E9" s="23">
        <v>2000</v>
      </c>
      <c r="F9" s="24">
        <f t="shared" si="5"/>
        <v>2000</v>
      </c>
      <c r="G9" s="25">
        <v>0</v>
      </c>
      <c r="H9" s="23">
        <v>2200</v>
      </c>
      <c r="I9" s="24">
        <f t="shared" si="7"/>
        <v>2200</v>
      </c>
      <c r="J9" s="25">
        <v>0</v>
      </c>
    </row>
    <row r="10">
      <c r="A10" s="22" t="s">
        <v>11</v>
      </c>
      <c r="B10" s="23">
        <v>1000</v>
      </c>
      <c r="C10" s="24">
        <f t="shared" si="4"/>
        <v>1000</v>
      </c>
      <c r="D10" s="25">
        <v>1000</v>
      </c>
      <c r="E10" s="23">
        <v>1500</v>
      </c>
      <c r="F10" s="24">
        <f t="shared" si="5"/>
        <v>1500</v>
      </c>
      <c r="G10" s="25">
        <f t="shared" si="5"/>
        <v>1500</v>
      </c>
      <c r="H10" s="23">
        <v>2000</v>
      </c>
      <c r="I10" s="24">
        <f t="shared" si="7"/>
        <v>2000</v>
      </c>
      <c r="J10" s="25">
        <f t="shared" si="7"/>
        <v>2000</v>
      </c>
    </row>
    <row r="11">
      <c r="A11" s="22" t="s">
        <v>12</v>
      </c>
      <c r="B11" s="23">
        <v>240</v>
      </c>
      <c r="C11" s="24">
        <f t="shared" si="4"/>
        <v>240</v>
      </c>
      <c r="D11" s="25">
        <v>240</v>
      </c>
      <c r="E11" s="23">
        <v>240</v>
      </c>
      <c r="F11" s="24">
        <f t="shared" si="5"/>
        <v>240</v>
      </c>
      <c r="G11" s="25">
        <f t="shared" si="5"/>
        <v>240</v>
      </c>
      <c r="H11" s="23">
        <v>240</v>
      </c>
      <c r="I11" s="24">
        <f t="shared" si="7"/>
        <v>240</v>
      </c>
      <c r="J11" s="25">
        <f t="shared" si="7"/>
        <v>240</v>
      </c>
    </row>
    <row r="12">
      <c r="A12" s="22" t="s">
        <v>13</v>
      </c>
      <c r="B12" s="23">
        <v>240</v>
      </c>
      <c r="C12" s="24">
        <f t="shared" si="4"/>
        <v>240</v>
      </c>
      <c r="D12" s="25">
        <v>240</v>
      </c>
      <c r="E12" s="23">
        <v>240</v>
      </c>
      <c r="F12" s="24">
        <f t="shared" si="5"/>
        <v>240</v>
      </c>
      <c r="G12" s="25">
        <f t="shared" si="5"/>
        <v>240</v>
      </c>
      <c r="H12" s="23">
        <v>240</v>
      </c>
      <c r="I12" s="24">
        <f t="shared" si="7"/>
        <v>240</v>
      </c>
      <c r="J12" s="25">
        <f t="shared" si="7"/>
        <v>240</v>
      </c>
    </row>
    <row r="13">
      <c r="A13" s="22" t="s">
        <v>14</v>
      </c>
      <c r="B13" s="23">
        <v>0</v>
      </c>
      <c r="C13" s="24">
        <f t="shared" si="4"/>
        <v>0</v>
      </c>
      <c r="D13" s="25">
        <v>0</v>
      </c>
      <c r="E13" s="23">
        <v>250</v>
      </c>
      <c r="F13" s="24">
        <f t="shared" si="5"/>
        <v>250</v>
      </c>
      <c r="G13" s="25">
        <f t="shared" si="5"/>
        <v>250</v>
      </c>
      <c r="H13" s="23">
        <v>500</v>
      </c>
      <c r="I13" s="24">
        <f t="shared" si="7"/>
        <v>500</v>
      </c>
      <c r="J13" s="25">
        <f t="shared" si="7"/>
        <v>500</v>
      </c>
    </row>
    <row r="14">
      <c r="A14" s="22" t="s">
        <v>15</v>
      </c>
      <c r="B14" s="23">
        <v>360</v>
      </c>
      <c r="C14" s="24">
        <f t="shared" si="4"/>
        <v>360</v>
      </c>
      <c r="D14" s="25">
        <v>360</v>
      </c>
      <c r="E14" s="23">
        <v>360</v>
      </c>
      <c r="F14" s="24">
        <f t="shared" si="5"/>
        <v>360</v>
      </c>
      <c r="G14" s="25">
        <f t="shared" si="5"/>
        <v>360</v>
      </c>
      <c r="H14" s="23">
        <v>360</v>
      </c>
      <c r="I14" s="24">
        <f t="shared" si="7"/>
        <v>360</v>
      </c>
      <c r="J14" s="25">
        <f t="shared" si="7"/>
        <v>360</v>
      </c>
    </row>
    <row r="15">
      <c r="A15" s="26" t="s">
        <v>16</v>
      </c>
      <c r="B15" s="27">
        <v>1983</v>
      </c>
      <c r="C15" s="28">
        <f>+B15</f>
        <v>1983</v>
      </c>
      <c r="D15" s="29">
        <v>783</v>
      </c>
      <c r="E15" s="27">
        <v>783</v>
      </c>
      <c r="F15" s="28">
        <f>+E15</f>
        <v>783</v>
      </c>
      <c r="G15" s="29">
        <f>+F15</f>
        <v>783</v>
      </c>
      <c r="H15" s="27">
        <v>783</v>
      </c>
      <c r="I15" s="28">
        <f>+H15</f>
        <v>783</v>
      </c>
      <c r="J15" s="29">
        <f>+I15</f>
        <v>783</v>
      </c>
    </row>
    <row r="16">
      <c r="A16" s="13" t="s">
        <v>17</v>
      </c>
      <c r="B16" s="14">
        <f>SUM(B5:B15)</f>
        <v>7023</v>
      </c>
      <c r="C16" s="15">
        <f>SUM(C5:C15)</f>
        <v>7023</v>
      </c>
      <c r="D16" s="16">
        <f>SUM(D5:D15)</f>
        <v>4023</v>
      </c>
      <c r="E16" s="14">
        <f>SUM(E5:E15)</f>
        <v>6773</v>
      </c>
      <c r="F16" s="15">
        <f>SUM(F5:F15)</f>
        <v>6773</v>
      </c>
      <c r="G16" s="16">
        <f>SUM(G5:G15)</f>
        <v>4773</v>
      </c>
      <c r="H16" s="14">
        <f>SUM(H5:H15)</f>
        <v>7723</v>
      </c>
      <c r="I16" s="15">
        <f>SUM(I5:I15)</f>
        <v>7723</v>
      </c>
      <c r="J16" s="17">
        <f>SUM(J5:J15)</f>
        <v>5523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15">
      <selection activeCell="D20" activeCellId="0" sqref="D20"/>
    </sheetView>
  </sheetViews>
  <sheetFormatPr baseColWidth="10" defaultRowHeight="14.25"/>
  <cols>
    <col bestFit="1" customWidth="1" min="1" max="1" width="18.5234375"/>
  </cols>
  <sheetData>
    <row r="1">
      <c r="A1" s="1"/>
      <c r="B1" s="2" t="s">
        <v>0</v>
      </c>
      <c r="C1" s="3" t="s">
        <v>1</v>
      </c>
      <c r="D1" s="4" t="s">
        <v>2</v>
      </c>
      <c r="E1" s="2" t="s">
        <v>0</v>
      </c>
      <c r="F1" s="3" t="s">
        <v>1</v>
      </c>
      <c r="G1" s="4" t="s">
        <v>2</v>
      </c>
      <c r="H1" s="2" t="s">
        <v>0</v>
      </c>
      <c r="I1" s="3" t="s">
        <v>1</v>
      </c>
      <c r="J1" s="4" t="s">
        <v>2</v>
      </c>
    </row>
    <row r="2">
      <c r="A2" s="5" t="s">
        <v>3</v>
      </c>
      <c r="B2" s="6">
        <v>24905</v>
      </c>
      <c r="C2" s="7">
        <f t="shared" ref="C2:C3" si="9">+B2</f>
        <v>24905</v>
      </c>
      <c r="D2" s="8">
        <v>24905</v>
      </c>
      <c r="E2" s="6">
        <v>49300</v>
      </c>
      <c r="F2" s="7">
        <f>+E2</f>
        <v>49300</v>
      </c>
      <c r="G2" s="8">
        <f>+F2</f>
        <v>49300</v>
      </c>
      <c r="H2" s="6">
        <v>72300</v>
      </c>
      <c r="I2" s="7">
        <f>+H2</f>
        <v>72300</v>
      </c>
      <c r="J2" s="8">
        <f>+I2</f>
        <v>72300</v>
      </c>
    </row>
    <row r="3">
      <c r="A3" s="9" t="s">
        <v>4</v>
      </c>
      <c r="B3" s="10">
        <v>5400</v>
      </c>
      <c r="C3" s="11">
        <f t="shared" si="9"/>
        <v>5400</v>
      </c>
      <c r="D3" s="12">
        <f>+C3</f>
        <v>5400</v>
      </c>
      <c r="E3" s="10">
        <v>10800</v>
      </c>
      <c r="F3" s="11">
        <v>10800</v>
      </c>
      <c r="G3" s="12">
        <v>10800</v>
      </c>
      <c r="H3" s="10">
        <v>10800</v>
      </c>
      <c r="I3" s="11">
        <v>10800</v>
      </c>
      <c r="J3" s="12">
        <v>10800</v>
      </c>
    </row>
    <row r="4">
      <c r="A4" s="9" t="s">
        <v>5</v>
      </c>
      <c r="B4" s="10">
        <f t="shared" ref="B4:J4" si="10">+B2*0.3+B3</f>
        <v>12871.5</v>
      </c>
      <c r="C4" s="11">
        <f t="shared" si="10"/>
        <v>12871.5</v>
      </c>
      <c r="D4" s="12">
        <f t="shared" si="10"/>
        <v>12871.5</v>
      </c>
      <c r="E4" s="10">
        <f t="shared" si="10"/>
        <v>25590</v>
      </c>
      <c r="F4" s="11">
        <f t="shared" si="10"/>
        <v>25590</v>
      </c>
      <c r="G4" s="12">
        <f t="shared" si="10"/>
        <v>25590</v>
      </c>
      <c r="H4" s="10">
        <f t="shared" si="10"/>
        <v>32490</v>
      </c>
      <c r="I4" s="11">
        <f t="shared" si="10"/>
        <v>32490</v>
      </c>
      <c r="J4" s="12">
        <f t="shared" si="10"/>
        <v>32490</v>
      </c>
    </row>
    <row r="5">
      <c r="A5" s="18" t="s">
        <v>6</v>
      </c>
      <c r="B5" s="19">
        <v>480</v>
      </c>
      <c r="C5" s="20">
        <f t="shared" ref="C5:C14" si="11">+B5</f>
        <v>480</v>
      </c>
      <c r="D5" s="21">
        <v>480</v>
      </c>
      <c r="E5" s="19">
        <v>480</v>
      </c>
      <c r="F5" s="20">
        <f t="shared" ref="F5:G14" si="12">+E5</f>
        <v>480</v>
      </c>
      <c r="G5" s="21">
        <f t="shared" ref="G5:G6" si="13">+F5</f>
        <v>480</v>
      </c>
      <c r="H5" s="19">
        <v>480</v>
      </c>
      <c r="I5" s="20">
        <f t="shared" ref="I5:J14" si="14">+H5</f>
        <v>480</v>
      </c>
      <c r="J5" s="21">
        <f t="shared" ref="J5:J6" si="15">+I5</f>
        <v>480</v>
      </c>
    </row>
    <row r="6">
      <c r="A6" s="22" t="s">
        <v>7</v>
      </c>
      <c r="B6" s="23">
        <v>420</v>
      </c>
      <c r="C6" s="24">
        <f t="shared" si="11"/>
        <v>420</v>
      </c>
      <c r="D6" s="25">
        <v>420</v>
      </c>
      <c r="E6" s="23">
        <v>420</v>
      </c>
      <c r="F6" s="24">
        <f t="shared" si="12"/>
        <v>420</v>
      </c>
      <c r="G6" s="25">
        <f t="shared" si="13"/>
        <v>420</v>
      </c>
      <c r="H6" s="23">
        <v>420</v>
      </c>
      <c r="I6" s="24">
        <f t="shared" si="14"/>
        <v>420</v>
      </c>
      <c r="J6" s="25">
        <f t="shared" si="15"/>
        <v>420</v>
      </c>
    </row>
    <row r="7">
      <c r="A7" s="22" t="s">
        <v>8</v>
      </c>
      <c r="B7" s="23">
        <v>140</v>
      </c>
      <c r="C7" s="24">
        <f t="shared" si="11"/>
        <v>140</v>
      </c>
      <c r="D7" s="25">
        <v>140</v>
      </c>
      <c r="E7" s="23">
        <v>140</v>
      </c>
      <c r="F7" s="24">
        <f t="shared" si="12"/>
        <v>140</v>
      </c>
      <c r="G7" s="25">
        <f t="shared" si="12"/>
        <v>140</v>
      </c>
      <c r="H7" s="23">
        <v>140</v>
      </c>
      <c r="I7" s="24">
        <f t="shared" si="14"/>
        <v>140</v>
      </c>
      <c r="J7" s="25">
        <f t="shared" si="14"/>
        <v>140</v>
      </c>
    </row>
    <row r="8">
      <c r="A8" s="22" t="s">
        <v>9</v>
      </c>
      <c r="B8" s="23">
        <v>360</v>
      </c>
      <c r="C8" s="24">
        <f t="shared" si="11"/>
        <v>360</v>
      </c>
      <c r="D8" s="25">
        <v>360</v>
      </c>
      <c r="E8" s="23">
        <v>360</v>
      </c>
      <c r="F8" s="24">
        <f t="shared" si="12"/>
        <v>360</v>
      </c>
      <c r="G8" s="25">
        <f t="shared" si="12"/>
        <v>360</v>
      </c>
      <c r="H8" s="23">
        <v>360</v>
      </c>
      <c r="I8" s="24">
        <f t="shared" si="14"/>
        <v>360</v>
      </c>
      <c r="J8" s="25">
        <f t="shared" si="14"/>
        <v>360</v>
      </c>
    </row>
    <row r="9">
      <c r="A9" s="22" t="s">
        <v>10</v>
      </c>
      <c r="B9" s="23">
        <v>1800</v>
      </c>
      <c r="C9" s="24">
        <f t="shared" si="11"/>
        <v>1800</v>
      </c>
      <c r="D9" s="25">
        <v>0</v>
      </c>
      <c r="E9" s="23">
        <v>2000</v>
      </c>
      <c r="F9" s="24">
        <f t="shared" si="12"/>
        <v>2000</v>
      </c>
      <c r="G9" s="25">
        <v>0</v>
      </c>
      <c r="H9" s="23">
        <v>2200</v>
      </c>
      <c r="I9" s="24">
        <f t="shared" si="14"/>
        <v>2200</v>
      </c>
      <c r="J9" s="25">
        <v>0</v>
      </c>
    </row>
    <row r="10">
      <c r="A10" s="22" t="s">
        <v>11</v>
      </c>
      <c r="B10" s="23">
        <v>1000</v>
      </c>
      <c r="C10" s="24">
        <f t="shared" si="11"/>
        <v>1000</v>
      </c>
      <c r="D10" s="25">
        <v>1000</v>
      </c>
      <c r="E10" s="23">
        <v>1500</v>
      </c>
      <c r="F10" s="24">
        <f t="shared" si="12"/>
        <v>1500</v>
      </c>
      <c r="G10" s="25">
        <f t="shared" si="12"/>
        <v>1500</v>
      </c>
      <c r="H10" s="23">
        <v>2000</v>
      </c>
      <c r="I10" s="24">
        <f t="shared" si="14"/>
        <v>2000</v>
      </c>
      <c r="J10" s="25">
        <f t="shared" si="14"/>
        <v>2000</v>
      </c>
    </row>
    <row r="11">
      <c r="A11" s="22" t="s">
        <v>12</v>
      </c>
      <c r="B11" s="23">
        <v>240</v>
      </c>
      <c r="C11" s="24">
        <f t="shared" si="11"/>
        <v>240</v>
      </c>
      <c r="D11" s="25">
        <v>240</v>
      </c>
      <c r="E11" s="23">
        <v>240</v>
      </c>
      <c r="F11" s="24">
        <f t="shared" si="12"/>
        <v>240</v>
      </c>
      <c r="G11" s="25">
        <f t="shared" si="12"/>
        <v>240</v>
      </c>
      <c r="H11" s="23">
        <v>240</v>
      </c>
      <c r="I11" s="24">
        <f t="shared" si="14"/>
        <v>240</v>
      </c>
      <c r="J11" s="25">
        <f t="shared" si="14"/>
        <v>240</v>
      </c>
    </row>
    <row r="12">
      <c r="A12" s="22" t="s">
        <v>13</v>
      </c>
      <c r="B12" s="23">
        <v>240</v>
      </c>
      <c r="C12" s="24">
        <f t="shared" si="11"/>
        <v>240</v>
      </c>
      <c r="D12" s="25">
        <v>240</v>
      </c>
      <c r="E12" s="23">
        <v>240</v>
      </c>
      <c r="F12" s="24">
        <f t="shared" si="12"/>
        <v>240</v>
      </c>
      <c r="G12" s="25">
        <f t="shared" si="12"/>
        <v>240</v>
      </c>
      <c r="H12" s="23">
        <v>240</v>
      </c>
      <c r="I12" s="24">
        <f t="shared" si="14"/>
        <v>240</v>
      </c>
      <c r="J12" s="25">
        <f t="shared" si="14"/>
        <v>240</v>
      </c>
    </row>
    <row r="13">
      <c r="A13" s="22" t="s">
        <v>14</v>
      </c>
      <c r="B13" s="23">
        <v>0</v>
      </c>
      <c r="C13" s="24">
        <f t="shared" si="11"/>
        <v>0</v>
      </c>
      <c r="D13" s="25">
        <v>0</v>
      </c>
      <c r="E13" s="23">
        <v>250</v>
      </c>
      <c r="F13" s="24">
        <f t="shared" si="12"/>
        <v>250</v>
      </c>
      <c r="G13" s="25">
        <f t="shared" si="12"/>
        <v>250</v>
      </c>
      <c r="H13" s="23">
        <v>500</v>
      </c>
      <c r="I13" s="24">
        <f t="shared" si="14"/>
        <v>500</v>
      </c>
      <c r="J13" s="25">
        <f t="shared" si="14"/>
        <v>500</v>
      </c>
    </row>
    <row r="14">
      <c r="A14" s="22" t="s">
        <v>15</v>
      </c>
      <c r="B14" s="23">
        <v>360</v>
      </c>
      <c r="C14" s="24">
        <f t="shared" si="11"/>
        <v>360</v>
      </c>
      <c r="D14" s="25">
        <v>360</v>
      </c>
      <c r="E14" s="23">
        <v>360</v>
      </c>
      <c r="F14" s="24">
        <f t="shared" si="12"/>
        <v>360</v>
      </c>
      <c r="G14" s="25">
        <f t="shared" si="12"/>
        <v>360</v>
      </c>
      <c r="H14" s="23">
        <v>360</v>
      </c>
      <c r="I14" s="24">
        <f t="shared" si="14"/>
        <v>360</v>
      </c>
      <c r="J14" s="25">
        <f t="shared" si="14"/>
        <v>360</v>
      </c>
    </row>
    <row r="15">
      <c r="A15" s="26" t="s">
        <v>16</v>
      </c>
      <c r="B15" s="27">
        <v>1983</v>
      </c>
      <c r="C15" s="28">
        <f>+B15</f>
        <v>1983</v>
      </c>
      <c r="D15" s="29">
        <v>783</v>
      </c>
      <c r="E15" s="27">
        <v>783</v>
      </c>
      <c r="F15" s="28">
        <f>+E15</f>
        <v>783</v>
      </c>
      <c r="G15" s="29">
        <f>+F15</f>
        <v>783</v>
      </c>
      <c r="H15" s="27">
        <v>783</v>
      </c>
      <c r="I15" s="28">
        <f>+H15</f>
        <v>783</v>
      </c>
      <c r="J15" s="29">
        <f>+I15</f>
        <v>783</v>
      </c>
    </row>
    <row r="16">
      <c r="A16" s="5" t="s">
        <v>17</v>
      </c>
      <c r="B16" s="6">
        <f>SUM(B5:B15)</f>
        <v>7023</v>
      </c>
      <c r="C16" s="7">
        <f>SUM(C5:C15)</f>
        <v>7023</v>
      </c>
      <c r="D16" s="8">
        <f>SUM(D5:D15)</f>
        <v>4023</v>
      </c>
      <c r="E16" s="6">
        <f>SUM(E5:E15)</f>
        <v>6773</v>
      </c>
      <c r="F16" s="7">
        <f>SUM(F5:F15)</f>
        <v>6773</v>
      </c>
      <c r="G16" s="8">
        <f>SUM(G5:G15)</f>
        <v>4773</v>
      </c>
      <c r="H16" s="6">
        <f>SUM(H5:H15)</f>
        <v>7723</v>
      </c>
      <c r="I16" s="7">
        <f>SUM(I5:I15)</f>
        <v>7723</v>
      </c>
      <c r="J16" s="8">
        <f>SUM(J5:J15)</f>
        <v>5523</v>
      </c>
    </row>
    <row r="17">
      <c r="A17" s="13" t="s">
        <v>18</v>
      </c>
      <c r="B17" s="14">
        <f t="shared" ref="B17:J17" si="16">+B4-B16</f>
        <v>5848.5</v>
      </c>
      <c r="C17" s="15">
        <f t="shared" si="16"/>
        <v>5848.5</v>
      </c>
      <c r="D17" s="16">
        <f t="shared" si="16"/>
        <v>8848.5</v>
      </c>
      <c r="E17" s="14">
        <f t="shared" si="16"/>
        <v>18817</v>
      </c>
      <c r="F17" s="15">
        <f t="shared" si="16"/>
        <v>18817</v>
      </c>
      <c r="G17" s="16">
        <f t="shared" si="16"/>
        <v>20817</v>
      </c>
      <c r="H17" s="14">
        <f t="shared" si="16"/>
        <v>24767</v>
      </c>
      <c r="I17" s="15">
        <f t="shared" si="16"/>
        <v>24767</v>
      </c>
      <c r="J17" s="17">
        <f t="shared" si="16"/>
        <v>26967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15">
      <selection activeCell="I21" activeCellId="0" sqref="I21"/>
    </sheetView>
  </sheetViews>
  <sheetFormatPr baseColWidth="10" defaultRowHeight="14.25"/>
  <cols>
    <col bestFit="1" customWidth="1" min="1" max="1" width="18.5234375"/>
  </cols>
  <sheetData>
    <row r="1">
      <c r="A1" s="1"/>
      <c r="B1" s="2" t="s">
        <v>0</v>
      </c>
      <c r="C1" s="3" t="s">
        <v>1</v>
      </c>
      <c r="D1" s="4" t="s">
        <v>2</v>
      </c>
      <c r="E1" s="2" t="s">
        <v>0</v>
      </c>
      <c r="F1" s="3" t="s">
        <v>1</v>
      </c>
      <c r="G1" s="4" t="s">
        <v>2</v>
      </c>
      <c r="H1" s="2" t="s">
        <v>0</v>
      </c>
      <c r="I1" s="3" t="s">
        <v>1</v>
      </c>
      <c r="J1" s="4" t="s">
        <v>2</v>
      </c>
    </row>
    <row r="2">
      <c r="A2" s="5" t="s">
        <v>3</v>
      </c>
      <c r="B2" s="6">
        <v>24905</v>
      </c>
      <c r="C2" s="7">
        <f t="shared" ref="C2:C3" si="17">+B2</f>
        <v>24905</v>
      </c>
      <c r="D2" s="8">
        <v>24905</v>
      </c>
      <c r="E2" s="6">
        <v>49300</v>
      </c>
      <c r="F2" s="7">
        <f>+E2</f>
        <v>49300</v>
      </c>
      <c r="G2" s="8">
        <f>+F2</f>
        <v>49300</v>
      </c>
      <c r="H2" s="6">
        <v>72300</v>
      </c>
      <c r="I2" s="7">
        <f>+H2</f>
        <v>72300</v>
      </c>
      <c r="J2" s="8">
        <f>+I2</f>
        <v>72300</v>
      </c>
    </row>
    <row r="3">
      <c r="A3" s="9" t="s">
        <v>4</v>
      </c>
      <c r="B3" s="10">
        <v>5400</v>
      </c>
      <c r="C3" s="11">
        <f t="shared" si="17"/>
        <v>5400</v>
      </c>
      <c r="D3" s="12">
        <f>+C3</f>
        <v>5400</v>
      </c>
      <c r="E3" s="10">
        <v>10800</v>
      </c>
      <c r="F3" s="11">
        <v>10800</v>
      </c>
      <c r="G3" s="12">
        <v>10800</v>
      </c>
      <c r="H3" s="10">
        <v>10800</v>
      </c>
      <c r="I3" s="11">
        <v>10800</v>
      </c>
      <c r="J3" s="12">
        <v>10800</v>
      </c>
    </row>
    <row r="4">
      <c r="A4" s="9" t="s">
        <v>5</v>
      </c>
      <c r="B4" s="10">
        <f t="shared" ref="B4:J4" si="18">+B2*0.3+B3</f>
        <v>12871.5</v>
      </c>
      <c r="C4" s="11">
        <f t="shared" si="18"/>
        <v>12871.5</v>
      </c>
      <c r="D4" s="12">
        <f t="shared" si="18"/>
        <v>12871.5</v>
      </c>
      <c r="E4" s="10">
        <f t="shared" si="18"/>
        <v>25590</v>
      </c>
      <c r="F4" s="11">
        <f t="shared" si="18"/>
        <v>25590</v>
      </c>
      <c r="G4" s="12">
        <f t="shared" si="18"/>
        <v>25590</v>
      </c>
      <c r="H4" s="10">
        <f t="shared" si="18"/>
        <v>32490</v>
      </c>
      <c r="I4" s="11">
        <f t="shared" si="18"/>
        <v>32490</v>
      </c>
      <c r="J4" s="12">
        <f t="shared" si="18"/>
        <v>32490</v>
      </c>
    </row>
    <row r="5">
      <c r="A5" s="18" t="s">
        <v>6</v>
      </c>
      <c r="B5" s="19">
        <v>480</v>
      </c>
      <c r="C5" s="20">
        <f t="shared" ref="C5:C14" si="19">+B5</f>
        <v>480</v>
      </c>
      <c r="D5" s="21">
        <v>480</v>
      </c>
      <c r="E5" s="19">
        <v>480</v>
      </c>
      <c r="F5" s="20">
        <f t="shared" ref="F5:G14" si="20">+E5</f>
        <v>480</v>
      </c>
      <c r="G5" s="21">
        <f t="shared" ref="G5:G6" si="21">+F5</f>
        <v>480</v>
      </c>
      <c r="H5" s="19">
        <v>480</v>
      </c>
      <c r="I5" s="20">
        <f t="shared" ref="I5:J14" si="22">+H5</f>
        <v>480</v>
      </c>
      <c r="J5" s="21">
        <f t="shared" ref="J5:J6" si="23">+I5</f>
        <v>480</v>
      </c>
    </row>
    <row r="6">
      <c r="A6" s="22" t="s">
        <v>7</v>
      </c>
      <c r="B6" s="23">
        <v>420</v>
      </c>
      <c r="C6" s="24">
        <f t="shared" si="19"/>
        <v>420</v>
      </c>
      <c r="D6" s="25">
        <v>420</v>
      </c>
      <c r="E6" s="23">
        <v>420</v>
      </c>
      <c r="F6" s="24">
        <f t="shared" si="20"/>
        <v>420</v>
      </c>
      <c r="G6" s="25">
        <f t="shared" si="21"/>
        <v>420</v>
      </c>
      <c r="H6" s="23">
        <v>420</v>
      </c>
      <c r="I6" s="24">
        <f t="shared" si="22"/>
        <v>420</v>
      </c>
      <c r="J6" s="25">
        <f t="shared" si="23"/>
        <v>420</v>
      </c>
    </row>
    <row r="7">
      <c r="A7" s="22" t="s">
        <v>8</v>
      </c>
      <c r="B7" s="23">
        <v>140</v>
      </c>
      <c r="C7" s="24">
        <f t="shared" si="19"/>
        <v>140</v>
      </c>
      <c r="D7" s="25">
        <v>140</v>
      </c>
      <c r="E7" s="23">
        <v>140</v>
      </c>
      <c r="F7" s="24">
        <f t="shared" si="20"/>
        <v>140</v>
      </c>
      <c r="G7" s="25">
        <f t="shared" si="20"/>
        <v>140</v>
      </c>
      <c r="H7" s="23">
        <v>140</v>
      </c>
      <c r="I7" s="24">
        <f t="shared" si="22"/>
        <v>140</v>
      </c>
      <c r="J7" s="25">
        <f t="shared" si="22"/>
        <v>140</v>
      </c>
    </row>
    <row r="8">
      <c r="A8" s="22" t="s">
        <v>9</v>
      </c>
      <c r="B8" s="23">
        <v>360</v>
      </c>
      <c r="C8" s="24">
        <f t="shared" si="19"/>
        <v>360</v>
      </c>
      <c r="D8" s="25">
        <v>360</v>
      </c>
      <c r="E8" s="23">
        <v>360</v>
      </c>
      <c r="F8" s="24">
        <f t="shared" si="20"/>
        <v>360</v>
      </c>
      <c r="G8" s="25">
        <f t="shared" si="20"/>
        <v>360</v>
      </c>
      <c r="H8" s="23">
        <v>360</v>
      </c>
      <c r="I8" s="24">
        <f t="shared" si="22"/>
        <v>360</v>
      </c>
      <c r="J8" s="25">
        <f t="shared" si="22"/>
        <v>360</v>
      </c>
    </row>
    <row r="9">
      <c r="A9" s="22" t="s">
        <v>10</v>
      </c>
      <c r="B9" s="23">
        <v>1800</v>
      </c>
      <c r="C9" s="24">
        <f t="shared" si="19"/>
        <v>1800</v>
      </c>
      <c r="D9" s="25">
        <v>0</v>
      </c>
      <c r="E9" s="23">
        <v>2000</v>
      </c>
      <c r="F9" s="24">
        <f t="shared" si="20"/>
        <v>2000</v>
      </c>
      <c r="G9" s="25">
        <v>0</v>
      </c>
      <c r="H9" s="23">
        <v>2200</v>
      </c>
      <c r="I9" s="24">
        <f t="shared" si="22"/>
        <v>2200</v>
      </c>
      <c r="J9" s="25">
        <v>0</v>
      </c>
    </row>
    <row r="10">
      <c r="A10" s="22" t="s">
        <v>11</v>
      </c>
      <c r="B10" s="23">
        <v>1000</v>
      </c>
      <c r="C10" s="24">
        <f t="shared" si="19"/>
        <v>1000</v>
      </c>
      <c r="D10" s="25">
        <v>1000</v>
      </c>
      <c r="E10" s="23">
        <v>1500</v>
      </c>
      <c r="F10" s="24">
        <f t="shared" si="20"/>
        <v>1500</v>
      </c>
      <c r="G10" s="25">
        <f t="shared" si="20"/>
        <v>1500</v>
      </c>
      <c r="H10" s="23">
        <v>2000</v>
      </c>
      <c r="I10" s="24">
        <f t="shared" si="22"/>
        <v>2000</v>
      </c>
      <c r="J10" s="25">
        <f t="shared" si="22"/>
        <v>2000</v>
      </c>
    </row>
    <row r="11">
      <c r="A11" s="22" t="s">
        <v>12</v>
      </c>
      <c r="B11" s="23">
        <v>240</v>
      </c>
      <c r="C11" s="24">
        <f t="shared" si="19"/>
        <v>240</v>
      </c>
      <c r="D11" s="25">
        <v>240</v>
      </c>
      <c r="E11" s="23">
        <v>240</v>
      </c>
      <c r="F11" s="24">
        <f t="shared" si="20"/>
        <v>240</v>
      </c>
      <c r="G11" s="25">
        <f t="shared" si="20"/>
        <v>240</v>
      </c>
      <c r="H11" s="23">
        <v>240</v>
      </c>
      <c r="I11" s="24">
        <f t="shared" si="22"/>
        <v>240</v>
      </c>
      <c r="J11" s="25">
        <f t="shared" si="22"/>
        <v>240</v>
      </c>
    </row>
    <row r="12">
      <c r="A12" s="22" t="s">
        <v>13</v>
      </c>
      <c r="B12" s="23">
        <v>240</v>
      </c>
      <c r="C12" s="24">
        <f t="shared" si="19"/>
        <v>240</v>
      </c>
      <c r="D12" s="25">
        <v>240</v>
      </c>
      <c r="E12" s="23">
        <v>240</v>
      </c>
      <c r="F12" s="24">
        <f t="shared" si="20"/>
        <v>240</v>
      </c>
      <c r="G12" s="25">
        <f t="shared" si="20"/>
        <v>240</v>
      </c>
      <c r="H12" s="23">
        <v>240</v>
      </c>
      <c r="I12" s="24">
        <f t="shared" si="22"/>
        <v>240</v>
      </c>
      <c r="J12" s="25">
        <f t="shared" si="22"/>
        <v>240</v>
      </c>
    </row>
    <row r="13">
      <c r="A13" s="22" t="s">
        <v>14</v>
      </c>
      <c r="B13" s="23">
        <v>0</v>
      </c>
      <c r="C13" s="24">
        <f t="shared" si="19"/>
        <v>0</v>
      </c>
      <c r="D13" s="25">
        <v>0</v>
      </c>
      <c r="E13" s="23">
        <v>250</v>
      </c>
      <c r="F13" s="24">
        <f t="shared" si="20"/>
        <v>250</v>
      </c>
      <c r="G13" s="25">
        <f t="shared" si="20"/>
        <v>250</v>
      </c>
      <c r="H13" s="23">
        <v>500</v>
      </c>
      <c r="I13" s="24">
        <f t="shared" si="22"/>
        <v>500</v>
      </c>
      <c r="J13" s="25">
        <f t="shared" si="22"/>
        <v>500</v>
      </c>
    </row>
    <row r="14">
      <c r="A14" s="22" t="s">
        <v>15</v>
      </c>
      <c r="B14" s="23">
        <v>360</v>
      </c>
      <c r="C14" s="24">
        <f t="shared" si="19"/>
        <v>360</v>
      </c>
      <c r="D14" s="25">
        <v>360</v>
      </c>
      <c r="E14" s="23">
        <v>360</v>
      </c>
      <c r="F14" s="24">
        <f t="shared" si="20"/>
        <v>360</v>
      </c>
      <c r="G14" s="25">
        <f t="shared" si="20"/>
        <v>360</v>
      </c>
      <c r="H14" s="23">
        <v>360</v>
      </c>
      <c r="I14" s="24">
        <f t="shared" si="22"/>
        <v>360</v>
      </c>
      <c r="J14" s="25">
        <f t="shared" si="22"/>
        <v>360</v>
      </c>
    </row>
    <row r="15">
      <c r="A15" s="26" t="s">
        <v>16</v>
      </c>
      <c r="B15" s="27">
        <v>1983</v>
      </c>
      <c r="C15" s="28">
        <f>+B15</f>
        <v>1983</v>
      </c>
      <c r="D15" s="29">
        <v>783</v>
      </c>
      <c r="E15" s="27">
        <v>783</v>
      </c>
      <c r="F15" s="28">
        <f>+E15</f>
        <v>783</v>
      </c>
      <c r="G15" s="29">
        <f>+F15</f>
        <v>783</v>
      </c>
      <c r="H15" s="27">
        <v>783</v>
      </c>
      <c r="I15" s="28">
        <f>+H15</f>
        <v>783</v>
      </c>
      <c r="J15" s="29">
        <f>+I15</f>
        <v>783</v>
      </c>
    </row>
    <row r="16">
      <c r="A16" s="5" t="s">
        <v>17</v>
      </c>
      <c r="B16" s="6">
        <f>SUM(B5:B15)</f>
        <v>7023</v>
      </c>
      <c r="C16" s="7">
        <f>SUM(C5:C15)</f>
        <v>7023</v>
      </c>
      <c r="D16" s="8">
        <f>SUM(D5:D15)</f>
        <v>4023</v>
      </c>
      <c r="E16" s="6">
        <f>SUM(E5:E15)</f>
        <v>6773</v>
      </c>
      <c r="F16" s="7">
        <f>SUM(F5:F15)</f>
        <v>6773</v>
      </c>
      <c r="G16" s="8">
        <f>SUM(G5:G15)</f>
        <v>4773</v>
      </c>
      <c r="H16" s="6">
        <f>SUM(H5:H15)</f>
        <v>7723</v>
      </c>
      <c r="I16" s="7">
        <f>SUM(I5:I15)</f>
        <v>7723</v>
      </c>
      <c r="J16" s="8">
        <f>SUM(J5:J15)</f>
        <v>5523</v>
      </c>
    </row>
    <row r="17">
      <c r="A17" t="s">
        <v>18</v>
      </c>
      <c r="B17" s="30">
        <f t="shared" ref="B17:J17" si="24">+B4-B16</f>
        <v>5848.5</v>
      </c>
      <c r="C17" s="31">
        <f t="shared" si="24"/>
        <v>5848.5</v>
      </c>
      <c r="D17" s="32">
        <f t="shared" si="24"/>
        <v>8848.5</v>
      </c>
      <c r="E17" s="30">
        <f t="shared" si="24"/>
        <v>18817</v>
      </c>
      <c r="F17" s="31">
        <f t="shared" si="24"/>
        <v>18817</v>
      </c>
      <c r="G17" s="32">
        <f t="shared" si="24"/>
        <v>20817</v>
      </c>
      <c r="H17" s="30">
        <f t="shared" si="24"/>
        <v>24767</v>
      </c>
      <c r="I17" s="31">
        <f t="shared" si="24"/>
        <v>24767</v>
      </c>
      <c r="J17" s="32">
        <f t="shared" si="24"/>
        <v>26967</v>
      </c>
    </row>
    <row r="18" ht="14.699999999999999">
      <c r="A18" t="s">
        <v>19</v>
      </c>
      <c r="B18" s="30">
        <f>+B17*0.15</f>
        <v>877.27499999999998</v>
      </c>
      <c r="C18" s="31">
        <f>+C17*0.15</f>
        <v>877.27499999999998</v>
      </c>
      <c r="D18" s="32">
        <f>+D2*0.129+D3*0.222</f>
        <v>4411.5450000000001</v>
      </c>
      <c r="E18" s="30">
        <f>+E17*0.15</f>
        <v>2822.5499999999997</v>
      </c>
      <c r="F18" s="31">
        <f>+F17*0.15</f>
        <v>2822.5499999999997</v>
      </c>
      <c r="G18" s="32">
        <f>+G2*0.129+G3*0.222</f>
        <v>8757.2999999999993</v>
      </c>
      <c r="H18" s="30">
        <f>+H17*0.15</f>
        <v>3715.0499999999997</v>
      </c>
      <c r="I18" s="31">
        <f>+I17*0.15</f>
        <v>3715.0499999999997</v>
      </c>
      <c r="J18" s="32">
        <f>+J2*0.129+J3*0.222</f>
        <v>11724.300000000001</v>
      </c>
    </row>
    <row r="19">
      <c r="A19" s="33" t="s">
        <v>20</v>
      </c>
      <c r="B19" s="34">
        <f>(+B17-B18)*0.7</f>
        <v>3479.8575000000001</v>
      </c>
      <c r="C19" s="35">
        <v>0</v>
      </c>
      <c r="D19" s="36">
        <v>0</v>
      </c>
      <c r="E19" s="34">
        <f>(+E17-E18)*0.7</f>
        <v>11196.115</v>
      </c>
      <c r="F19" s="35">
        <v>0</v>
      </c>
      <c r="G19" s="36">
        <v>0</v>
      </c>
      <c r="H19" s="34">
        <f>(+H17-H18)*0.7</f>
        <v>14736.365</v>
      </c>
      <c r="I19" s="35">
        <v>0</v>
      </c>
      <c r="J19" s="36">
        <v>0</v>
      </c>
    </row>
    <row r="20" ht="14.699999999999999">
      <c r="A20" s="37" t="s">
        <v>21</v>
      </c>
      <c r="B20" s="38">
        <f>+B17/1.8</f>
        <v>3249.1666666666665</v>
      </c>
      <c r="C20" s="39">
        <f>+C17/1.5</f>
        <v>3899</v>
      </c>
      <c r="D20" s="40">
        <f>+D17-D18</f>
        <v>4436.9549999999999</v>
      </c>
      <c r="E20" s="38">
        <f>+E17/1.8</f>
        <v>10453.888888888889</v>
      </c>
      <c r="F20" s="41">
        <f>+F17/1.5</f>
        <v>12544.666666666666</v>
      </c>
      <c r="G20" s="42">
        <f>+G17-G18</f>
        <v>12059.700000000001</v>
      </c>
      <c r="H20" s="38">
        <f>+H17/1.8</f>
        <v>13759.444444444443</v>
      </c>
      <c r="I20" s="41">
        <f>+I17/1.5</f>
        <v>16511.333333333332</v>
      </c>
      <c r="J20" s="42">
        <f>+J17-J18</f>
        <v>15242.699999999999</v>
      </c>
    </row>
    <row r="21">
      <c r="C21" s="43">
        <f>+C20-B20</f>
        <v>649.83333333333348</v>
      </c>
      <c r="D21" s="43">
        <f>+D20-C20</f>
        <v>537.95499999999993</v>
      </c>
    </row>
    <row r="22">
      <c r="C22" s="44">
        <f>+C21/B20</f>
        <v>0.20000000000000007</v>
      </c>
      <c r="D22" s="44">
        <f>+D21/C20</f>
        <v>0.13797255706591433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15">
      <selection activeCell="D1" activeCellId="0" sqref="D:D"/>
    </sheetView>
  </sheetViews>
  <sheetFormatPr baseColWidth="10" defaultRowHeight="14.25"/>
  <cols>
    <col bestFit="1" customWidth="1" min="1" max="1" width="18.5234375"/>
  </cols>
  <sheetData>
    <row r="1">
      <c r="A1" s="1"/>
      <c r="B1" s="2" t="s">
        <v>0</v>
      </c>
      <c r="C1" s="3" t="s">
        <v>1</v>
      </c>
      <c r="D1" s="4" t="s">
        <v>2</v>
      </c>
      <c r="E1" s="2" t="s">
        <v>0</v>
      </c>
      <c r="F1" s="3" t="s">
        <v>1</v>
      </c>
      <c r="G1" s="4" t="s">
        <v>2</v>
      </c>
      <c r="H1" s="2" t="s">
        <v>0</v>
      </c>
      <c r="I1" s="3" t="s">
        <v>1</v>
      </c>
      <c r="J1" s="4" t="s">
        <v>2</v>
      </c>
    </row>
    <row r="2">
      <c r="A2" s="5" t="s">
        <v>3</v>
      </c>
      <c r="B2" s="6">
        <v>24905</v>
      </c>
      <c r="C2" s="7">
        <f t="shared" ref="C2:C3" si="25">+B2</f>
        <v>24905</v>
      </c>
      <c r="D2" s="8">
        <v>24905</v>
      </c>
      <c r="E2" s="6">
        <v>49300</v>
      </c>
      <c r="F2" s="7">
        <f>+E2</f>
        <v>49300</v>
      </c>
      <c r="G2" s="8">
        <f>+F2</f>
        <v>49300</v>
      </c>
      <c r="H2" s="6">
        <v>72300</v>
      </c>
      <c r="I2" s="7">
        <f>+H2</f>
        <v>72300</v>
      </c>
      <c r="J2" s="8">
        <f>+I2</f>
        <v>72300</v>
      </c>
    </row>
    <row r="3">
      <c r="A3" s="9" t="s">
        <v>4</v>
      </c>
      <c r="B3" s="10">
        <v>5400</v>
      </c>
      <c r="C3" s="11">
        <f t="shared" si="25"/>
        <v>5400</v>
      </c>
      <c r="D3" s="12">
        <f>+C3</f>
        <v>5400</v>
      </c>
      <c r="E3" s="10">
        <v>10800</v>
      </c>
      <c r="F3" s="11">
        <v>10800</v>
      </c>
      <c r="G3" s="12">
        <v>10800</v>
      </c>
      <c r="H3" s="10">
        <v>10800</v>
      </c>
      <c r="I3" s="11">
        <v>10800</v>
      </c>
      <c r="J3" s="12">
        <v>10800</v>
      </c>
    </row>
    <row r="4">
      <c r="A4" s="9" t="s">
        <v>5</v>
      </c>
      <c r="B4" s="10">
        <f t="shared" ref="B4:J4" si="26">+B2*0.3+B3</f>
        <v>12871.5</v>
      </c>
      <c r="C4" s="11">
        <f t="shared" si="26"/>
        <v>12871.5</v>
      </c>
      <c r="D4" s="12">
        <f t="shared" si="26"/>
        <v>12871.5</v>
      </c>
      <c r="E4" s="10">
        <f t="shared" si="26"/>
        <v>25590</v>
      </c>
      <c r="F4" s="11">
        <f t="shared" si="26"/>
        <v>25590</v>
      </c>
      <c r="G4" s="12">
        <f t="shared" si="26"/>
        <v>25590</v>
      </c>
      <c r="H4" s="10">
        <f t="shared" si="26"/>
        <v>32490</v>
      </c>
      <c r="I4" s="11">
        <f t="shared" si="26"/>
        <v>32490</v>
      </c>
      <c r="J4" s="12">
        <f t="shared" si="26"/>
        <v>32490</v>
      </c>
    </row>
    <row r="5">
      <c r="A5" s="18" t="s">
        <v>6</v>
      </c>
      <c r="B5" s="19">
        <v>480</v>
      </c>
      <c r="C5" s="20">
        <f t="shared" ref="C5:C14" si="27">+B5</f>
        <v>480</v>
      </c>
      <c r="D5" s="21">
        <v>480</v>
      </c>
      <c r="E5" s="19">
        <v>480</v>
      </c>
      <c r="F5" s="20">
        <f t="shared" ref="F5:G14" si="28">+E5</f>
        <v>480</v>
      </c>
      <c r="G5" s="21">
        <f t="shared" ref="G5:G6" si="29">+F5</f>
        <v>480</v>
      </c>
      <c r="H5" s="19">
        <v>480</v>
      </c>
      <c r="I5" s="20">
        <f t="shared" ref="I5:J14" si="30">+H5</f>
        <v>480</v>
      </c>
      <c r="J5" s="21">
        <f t="shared" ref="J5:J6" si="31">+I5</f>
        <v>480</v>
      </c>
    </row>
    <row r="6">
      <c r="A6" s="22" t="s">
        <v>7</v>
      </c>
      <c r="B6" s="23">
        <v>420</v>
      </c>
      <c r="C6" s="24">
        <f t="shared" si="27"/>
        <v>420</v>
      </c>
      <c r="D6" s="25">
        <v>420</v>
      </c>
      <c r="E6" s="23">
        <v>420</v>
      </c>
      <c r="F6" s="24">
        <f t="shared" si="28"/>
        <v>420</v>
      </c>
      <c r="G6" s="25">
        <f t="shared" si="29"/>
        <v>420</v>
      </c>
      <c r="H6" s="23">
        <v>420</v>
      </c>
      <c r="I6" s="24">
        <f t="shared" si="30"/>
        <v>420</v>
      </c>
      <c r="J6" s="25">
        <f t="shared" si="31"/>
        <v>420</v>
      </c>
    </row>
    <row r="7">
      <c r="A7" s="22" t="s">
        <v>8</v>
      </c>
      <c r="B7" s="23">
        <v>140</v>
      </c>
      <c r="C7" s="24">
        <f t="shared" si="27"/>
        <v>140</v>
      </c>
      <c r="D7" s="25">
        <v>140</v>
      </c>
      <c r="E7" s="23">
        <v>140</v>
      </c>
      <c r="F7" s="24">
        <f t="shared" si="28"/>
        <v>140</v>
      </c>
      <c r="G7" s="25">
        <f t="shared" si="28"/>
        <v>140</v>
      </c>
      <c r="H7" s="23">
        <v>140</v>
      </c>
      <c r="I7" s="24">
        <f t="shared" si="30"/>
        <v>140</v>
      </c>
      <c r="J7" s="25">
        <f t="shared" si="30"/>
        <v>140</v>
      </c>
    </row>
    <row r="8">
      <c r="A8" s="22" t="s">
        <v>9</v>
      </c>
      <c r="B8" s="23">
        <v>360</v>
      </c>
      <c r="C8" s="24">
        <f t="shared" si="27"/>
        <v>360</v>
      </c>
      <c r="D8" s="25">
        <v>360</v>
      </c>
      <c r="E8" s="23">
        <v>360</v>
      </c>
      <c r="F8" s="24">
        <f t="shared" si="28"/>
        <v>360</v>
      </c>
      <c r="G8" s="25">
        <f t="shared" si="28"/>
        <v>360</v>
      </c>
      <c r="H8" s="23">
        <v>360</v>
      </c>
      <c r="I8" s="24">
        <f t="shared" si="30"/>
        <v>360</v>
      </c>
      <c r="J8" s="25">
        <f t="shared" si="30"/>
        <v>360</v>
      </c>
    </row>
    <row r="9">
      <c r="A9" s="22" t="s">
        <v>10</v>
      </c>
      <c r="B9" s="23">
        <v>1800</v>
      </c>
      <c r="C9" s="24">
        <f t="shared" si="27"/>
        <v>1800</v>
      </c>
      <c r="D9" s="25">
        <v>0</v>
      </c>
      <c r="E9" s="23">
        <v>2000</v>
      </c>
      <c r="F9" s="24">
        <f t="shared" si="28"/>
        <v>2000</v>
      </c>
      <c r="G9" s="25">
        <v>0</v>
      </c>
      <c r="H9" s="23">
        <v>2200</v>
      </c>
      <c r="I9" s="24">
        <f t="shared" si="30"/>
        <v>2200</v>
      </c>
      <c r="J9" s="25">
        <v>0</v>
      </c>
    </row>
    <row r="10">
      <c r="A10" s="22" t="s">
        <v>11</v>
      </c>
      <c r="B10" s="23">
        <v>1000</v>
      </c>
      <c r="C10" s="24">
        <f t="shared" si="27"/>
        <v>1000</v>
      </c>
      <c r="D10" s="25">
        <v>1000</v>
      </c>
      <c r="E10" s="23">
        <v>1500</v>
      </c>
      <c r="F10" s="24">
        <f t="shared" si="28"/>
        <v>1500</v>
      </c>
      <c r="G10" s="25">
        <f t="shared" si="28"/>
        <v>1500</v>
      </c>
      <c r="H10" s="23">
        <v>2000</v>
      </c>
      <c r="I10" s="24">
        <f t="shared" si="30"/>
        <v>2000</v>
      </c>
      <c r="J10" s="25">
        <f t="shared" si="30"/>
        <v>2000</v>
      </c>
    </row>
    <row r="11">
      <c r="A11" s="22" t="s">
        <v>12</v>
      </c>
      <c r="B11" s="23">
        <v>240</v>
      </c>
      <c r="C11" s="24">
        <f t="shared" si="27"/>
        <v>240</v>
      </c>
      <c r="D11" s="25">
        <v>240</v>
      </c>
      <c r="E11" s="23">
        <v>240</v>
      </c>
      <c r="F11" s="24">
        <f t="shared" si="28"/>
        <v>240</v>
      </c>
      <c r="G11" s="25">
        <f t="shared" si="28"/>
        <v>240</v>
      </c>
      <c r="H11" s="23">
        <v>240</v>
      </c>
      <c r="I11" s="24">
        <f t="shared" si="30"/>
        <v>240</v>
      </c>
      <c r="J11" s="25">
        <f t="shared" si="30"/>
        <v>240</v>
      </c>
    </row>
    <row r="12">
      <c r="A12" s="22" t="s">
        <v>13</v>
      </c>
      <c r="B12" s="23">
        <v>240</v>
      </c>
      <c r="C12" s="24">
        <f t="shared" si="27"/>
        <v>240</v>
      </c>
      <c r="D12" s="25">
        <v>240</v>
      </c>
      <c r="E12" s="23">
        <v>240</v>
      </c>
      <c r="F12" s="24">
        <f t="shared" si="28"/>
        <v>240</v>
      </c>
      <c r="G12" s="25">
        <f t="shared" si="28"/>
        <v>240</v>
      </c>
      <c r="H12" s="23">
        <v>240</v>
      </c>
      <c r="I12" s="24">
        <f t="shared" si="30"/>
        <v>240</v>
      </c>
      <c r="J12" s="25">
        <f t="shared" si="30"/>
        <v>240</v>
      </c>
    </row>
    <row r="13">
      <c r="A13" s="22" t="s">
        <v>14</v>
      </c>
      <c r="B13" s="23">
        <v>0</v>
      </c>
      <c r="C13" s="24">
        <f t="shared" si="27"/>
        <v>0</v>
      </c>
      <c r="D13" s="25">
        <v>0</v>
      </c>
      <c r="E13" s="23">
        <v>250</v>
      </c>
      <c r="F13" s="24">
        <f t="shared" si="28"/>
        <v>250</v>
      </c>
      <c r="G13" s="25">
        <f t="shared" si="28"/>
        <v>250</v>
      </c>
      <c r="H13" s="23">
        <v>500</v>
      </c>
      <c r="I13" s="24">
        <f t="shared" si="30"/>
        <v>500</v>
      </c>
      <c r="J13" s="25">
        <f t="shared" si="30"/>
        <v>500</v>
      </c>
    </row>
    <row r="14">
      <c r="A14" s="22" t="s">
        <v>15</v>
      </c>
      <c r="B14" s="23">
        <v>360</v>
      </c>
      <c r="C14" s="24">
        <f t="shared" si="27"/>
        <v>360</v>
      </c>
      <c r="D14" s="25">
        <v>360</v>
      </c>
      <c r="E14" s="23">
        <v>360</v>
      </c>
      <c r="F14" s="24">
        <f t="shared" si="28"/>
        <v>360</v>
      </c>
      <c r="G14" s="25">
        <f t="shared" si="28"/>
        <v>360</v>
      </c>
      <c r="H14" s="23">
        <v>360</v>
      </c>
      <c r="I14" s="24">
        <f t="shared" si="30"/>
        <v>360</v>
      </c>
      <c r="J14" s="25">
        <f t="shared" si="30"/>
        <v>360</v>
      </c>
    </row>
    <row r="15">
      <c r="A15" s="26" t="s">
        <v>16</v>
      </c>
      <c r="B15" s="27">
        <v>1983</v>
      </c>
      <c r="C15" s="28">
        <f>+B15</f>
        <v>1983</v>
      </c>
      <c r="D15" s="29">
        <v>783</v>
      </c>
      <c r="E15" s="27">
        <v>783</v>
      </c>
      <c r="F15" s="28">
        <f>+E15</f>
        <v>783</v>
      </c>
      <c r="G15" s="29">
        <f>+F15</f>
        <v>783</v>
      </c>
      <c r="H15" s="27">
        <v>783</v>
      </c>
      <c r="I15" s="28">
        <f>+H15</f>
        <v>783</v>
      </c>
      <c r="J15" s="29">
        <f>+I15</f>
        <v>783</v>
      </c>
    </row>
    <row r="16">
      <c r="A16" s="5" t="s">
        <v>17</v>
      </c>
      <c r="B16" s="6">
        <f>SUM(B5:B15)</f>
        <v>7023</v>
      </c>
      <c r="C16" s="7">
        <f>SUM(C5:C15)</f>
        <v>7023</v>
      </c>
      <c r="D16" s="8">
        <f>SUM(D5:D15)</f>
        <v>4023</v>
      </c>
      <c r="E16" s="6">
        <f>SUM(E5:E15)</f>
        <v>6773</v>
      </c>
      <c r="F16" s="7">
        <f>SUM(F5:F15)</f>
        <v>6773</v>
      </c>
      <c r="G16" s="8">
        <f>SUM(G5:G15)</f>
        <v>4773</v>
      </c>
      <c r="H16" s="6">
        <f>SUM(H5:H15)</f>
        <v>7723</v>
      </c>
      <c r="I16" s="7">
        <f>SUM(I5:I15)</f>
        <v>7723</v>
      </c>
      <c r="J16" s="8">
        <f>SUM(J5:J15)</f>
        <v>5523</v>
      </c>
    </row>
    <row r="17">
      <c r="A17" t="s">
        <v>18</v>
      </c>
      <c r="B17" s="30">
        <f t="shared" ref="B17:J17" si="32">+B4-B16</f>
        <v>5848.5</v>
      </c>
      <c r="C17" s="31">
        <f t="shared" si="32"/>
        <v>5848.5</v>
      </c>
      <c r="D17" s="32">
        <f t="shared" si="32"/>
        <v>8848.5</v>
      </c>
      <c r="E17" s="30">
        <f t="shared" si="32"/>
        <v>18817</v>
      </c>
      <c r="F17" s="31">
        <f t="shared" si="32"/>
        <v>18817</v>
      </c>
      <c r="G17" s="32">
        <f t="shared" si="32"/>
        <v>20817</v>
      </c>
      <c r="H17" s="30">
        <f t="shared" si="32"/>
        <v>24767</v>
      </c>
      <c r="I17" s="31">
        <f t="shared" si="32"/>
        <v>24767</v>
      </c>
      <c r="J17" s="32">
        <f t="shared" si="32"/>
        <v>26967</v>
      </c>
    </row>
    <row r="18" ht="14.699999999999999">
      <c r="A18" t="s">
        <v>19</v>
      </c>
      <c r="B18" s="30">
        <f>+B17*0.15</f>
        <v>877.27499999999998</v>
      </c>
      <c r="C18" s="31">
        <f>+C17*0.15</f>
        <v>877.27499999999998</v>
      </c>
      <c r="D18" s="32">
        <f>+D2*0.129+D3*0.222</f>
        <v>4411.5450000000001</v>
      </c>
      <c r="E18" s="30">
        <f>+E17*0.15</f>
        <v>2822.5499999999997</v>
      </c>
      <c r="F18" s="31">
        <f>+F17*0.15</f>
        <v>2822.5499999999997</v>
      </c>
      <c r="G18" s="32">
        <f>+G2*0.129+G3*0.222</f>
        <v>8757.2999999999993</v>
      </c>
      <c r="H18" s="30">
        <f>+H17*0.15</f>
        <v>3715.0499999999997</v>
      </c>
      <c r="I18" s="31">
        <f>+I17*0.15</f>
        <v>3715.0499999999997</v>
      </c>
      <c r="J18" s="32">
        <f>+J2*0.129+J3*0.222</f>
        <v>11724.300000000001</v>
      </c>
    </row>
    <row r="19">
      <c r="A19" s="33" t="s">
        <v>20</v>
      </c>
      <c r="B19" s="34">
        <f>(+B17-B18)*0.7</f>
        <v>3479.8575000000001</v>
      </c>
      <c r="C19" s="35">
        <v>0</v>
      </c>
      <c r="D19" s="36">
        <v>0</v>
      </c>
      <c r="E19" s="34">
        <f>(+E17-E18)*0.7</f>
        <v>11196.115</v>
      </c>
      <c r="F19" s="35">
        <v>0</v>
      </c>
      <c r="G19" s="36">
        <v>0</v>
      </c>
      <c r="H19" s="34">
        <f>(+H17-H18)*0.7</f>
        <v>14736.365</v>
      </c>
      <c r="I19" s="35">
        <v>0</v>
      </c>
      <c r="J19" s="36">
        <v>0</v>
      </c>
    </row>
    <row r="20" ht="14.699999999999999">
      <c r="A20" s="37" t="s">
        <v>21</v>
      </c>
      <c r="B20" s="38">
        <f>+B17/1.8</f>
        <v>3249.1666666666665</v>
      </c>
      <c r="C20" s="39">
        <f>+C17/1.5</f>
        <v>3899</v>
      </c>
      <c r="D20" s="40">
        <f>+D17-D18</f>
        <v>4436.9549999999999</v>
      </c>
      <c r="E20" s="38">
        <f>+E17/1.8</f>
        <v>10453.888888888889</v>
      </c>
      <c r="F20" s="41">
        <f>+F17/1.5</f>
        <v>12544.666666666666</v>
      </c>
      <c r="G20" s="42">
        <f>+G17-G18</f>
        <v>12059.700000000001</v>
      </c>
      <c r="H20" s="38">
        <f>+H17/1.8</f>
        <v>13759.444444444443</v>
      </c>
      <c r="I20" s="41">
        <f>+I17/1.5</f>
        <v>16511.333333333332</v>
      </c>
      <c r="J20" s="42">
        <f>+J17-J18</f>
        <v>15242.699999999999</v>
      </c>
    </row>
    <row r="21">
      <c r="A21" s="1"/>
      <c r="B21" s="2" t="s">
        <v>0</v>
      </c>
      <c r="C21" s="3" t="s">
        <v>1</v>
      </c>
      <c r="D21" s="4" t="s">
        <v>2</v>
      </c>
      <c r="E21" s="2" t="s">
        <v>0</v>
      </c>
      <c r="F21" s="3" t="s">
        <v>1</v>
      </c>
      <c r="G21" s="4" t="s">
        <v>2</v>
      </c>
      <c r="H21" s="2" t="s">
        <v>0</v>
      </c>
      <c r="I21" s="3" t="s">
        <v>1</v>
      </c>
      <c r="J21" s="4" t="s">
        <v>2</v>
      </c>
    </row>
    <row r="22">
      <c r="A22" s="5" t="s">
        <v>3</v>
      </c>
      <c r="B22" s="6">
        <f t="shared" ref="B22:B23" si="33">+B2/0.8</f>
        <v>31131.25</v>
      </c>
      <c r="C22" s="7">
        <f t="shared" ref="C22:C23" si="34">+B22</f>
        <v>31131.25</v>
      </c>
      <c r="D22" s="8">
        <f t="shared" ref="D22:D23" si="35">+C22</f>
        <v>31131.25</v>
      </c>
      <c r="E22" s="6">
        <f t="shared" ref="E22:E23" si="36">+E2/0.8</f>
        <v>61625</v>
      </c>
      <c r="F22" s="7">
        <f t="shared" ref="F22:F23" si="37">+E22</f>
        <v>61625</v>
      </c>
      <c r="G22" s="8">
        <f t="shared" ref="G22:G23" si="38">+F22</f>
        <v>61625</v>
      </c>
      <c r="H22" s="6">
        <f t="shared" ref="H22:H23" si="39">+H2/0.8</f>
        <v>90375</v>
      </c>
      <c r="I22" s="7">
        <f t="shared" ref="I22:I23" si="40">+H22</f>
        <v>90375</v>
      </c>
      <c r="J22" s="8">
        <f t="shared" ref="J22:J23" si="41">+I22</f>
        <v>90375</v>
      </c>
    </row>
    <row r="23">
      <c r="A23" s="9" t="s">
        <v>4</v>
      </c>
      <c r="B23" s="10">
        <f t="shared" si="33"/>
        <v>6750</v>
      </c>
      <c r="C23" s="11">
        <f t="shared" si="34"/>
        <v>6750</v>
      </c>
      <c r="D23" s="12">
        <f t="shared" si="35"/>
        <v>6750</v>
      </c>
      <c r="E23" s="10">
        <f t="shared" si="36"/>
        <v>13500</v>
      </c>
      <c r="F23" s="11">
        <f t="shared" si="37"/>
        <v>13500</v>
      </c>
      <c r="G23" s="12">
        <f t="shared" si="38"/>
        <v>13500</v>
      </c>
      <c r="H23" s="10">
        <f t="shared" si="39"/>
        <v>13500</v>
      </c>
      <c r="I23" s="11">
        <f t="shared" si="40"/>
        <v>13500</v>
      </c>
      <c r="J23" s="12">
        <f t="shared" si="41"/>
        <v>13500</v>
      </c>
    </row>
    <row r="24">
      <c r="A24" s="9" t="s">
        <v>5</v>
      </c>
      <c r="B24" s="19">
        <f>+(B22*0.3)*0.88+B23</f>
        <v>14968.65</v>
      </c>
      <c r="C24" s="20">
        <f t="shared" ref="C24:J24" si="42">+(C22*0.3)*0.88+C23</f>
        <v>14968.65</v>
      </c>
      <c r="D24" s="21">
        <f t="shared" si="42"/>
        <v>14968.65</v>
      </c>
      <c r="E24" s="19">
        <f t="shared" si="42"/>
        <v>29769</v>
      </c>
      <c r="F24" s="20">
        <f t="shared" si="42"/>
        <v>29769</v>
      </c>
      <c r="G24" s="21">
        <f t="shared" si="42"/>
        <v>29769</v>
      </c>
      <c r="H24" s="19">
        <f t="shared" si="42"/>
        <v>37359</v>
      </c>
      <c r="I24" s="20">
        <f t="shared" si="42"/>
        <v>37359</v>
      </c>
      <c r="J24" s="21">
        <f t="shared" si="42"/>
        <v>37359</v>
      </c>
    </row>
    <row r="25">
      <c r="A25" s="18" t="s">
        <v>6</v>
      </c>
      <c r="B25" s="19">
        <f t="shared" ref="B25:B35" si="43">+B5/0.8</f>
        <v>600</v>
      </c>
      <c r="C25" s="20">
        <f t="shared" ref="C25:C34" si="44">+B25</f>
        <v>600</v>
      </c>
      <c r="D25" s="21">
        <f t="shared" ref="D25:D34" si="45">+C25</f>
        <v>600</v>
      </c>
      <c r="E25" s="19">
        <f t="shared" ref="E25:E35" si="46">+E5/0.8</f>
        <v>600</v>
      </c>
      <c r="F25" s="20">
        <f t="shared" ref="F25:F35" si="47">+E25</f>
        <v>600</v>
      </c>
      <c r="G25" s="21">
        <f t="shared" ref="G25:G35" si="48">+F25</f>
        <v>600</v>
      </c>
      <c r="H25" s="19">
        <f t="shared" ref="H25:H35" si="49">+H5/0.8</f>
        <v>600</v>
      </c>
      <c r="I25" s="20">
        <f t="shared" ref="I25:I35" si="50">+H25</f>
        <v>600</v>
      </c>
      <c r="J25" s="21">
        <f t="shared" ref="J25:J35" si="51">+I25</f>
        <v>600</v>
      </c>
    </row>
    <row r="26">
      <c r="A26" s="22" t="s">
        <v>7</v>
      </c>
      <c r="B26" s="23">
        <f t="shared" si="43"/>
        <v>525</v>
      </c>
      <c r="C26" s="24">
        <f t="shared" si="44"/>
        <v>525</v>
      </c>
      <c r="D26" s="25">
        <f t="shared" si="45"/>
        <v>525</v>
      </c>
      <c r="E26" s="23">
        <f t="shared" si="46"/>
        <v>525</v>
      </c>
      <c r="F26" s="24">
        <f t="shared" si="47"/>
        <v>525</v>
      </c>
      <c r="G26" s="25">
        <f t="shared" si="48"/>
        <v>525</v>
      </c>
      <c r="H26" s="23">
        <f t="shared" si="49"/>
        <v>525</v>
      </c>
      <c r="I26" s="24">
        <f t="shared" si="50"/>
        <v>525</v>
      </c>
      <c r="J26" s="25">
        <f t="shared" si="51"/>
        <v>525</v>
      </c>
    </row>
    <row r="27">
      <c r="A27" s="22" t="s">
        <v>8</v>
      </c>
      <c r="B27" s="23">
        <f t="shared" si="43"/>
        <v>175</v>
      </c>
      <c r="C27" s="24">
        <f t="shared" si="44"/>
        <v>175</v>
      </c>
      <c r="D27" s="25">
        <f t="shared" si="45"/>
        <v>175</v>
      </c>
      <c r="E27" s="23">
        <f t="shared" si="46"/>
        <v>175</v>
      </c>
      <c r="F27" s="24">
        <f t="shared" si="47"/>
        <v>175</v>
      </c>
      <c r="G27" s="25">
        <f t="shared" si="48"/>
        <v>175</v>
      </c>
      <c r="H27" s="23">
        <f t="shared" si="49"/>
        <v>175</v>
      </c>
      <c r="I27" s="24">
        <f t="shared" si="50"/>
        <v>175</v>
      </c>
      <c r="J27" s="25">
        <f t="shared" si="51"/>
        <v>175</v>
      </c>
    </row>
    <row r="28">
      <c r="A28" s="22" t="s">
        <v>9</v>
      </c>
      <c r="B28" s="23">
        <f t="shared" si="43"/>
        <v>450</v>
      </c>
      <c r="C28" s="24">
        <f t="shared" si="44"/>
        <v>450</v>
      </c>
      <c r="D28" s="25">
        <f t="shared" si="45"/>
        <v>450</v>
      </c>
      <c r="E28" s="23">
        <f t="shared" si="46"/>
        <v>450</v>
      </c>
      <c r="F28" s="24">
        <f t="shared" si="47"/>
        <v>450</v>
      </c>
      <c r="G28" s="25">
        <f t="shared" si="48"/>
        <v>450</v>
      </c>
      <c r="H28" s="23">
        <f t="shared" si="49"/>
        <v>450</v>
      </c>
      <c r="I28" s="24">
        <f t="shared" si="50"/>
        <v>450</v>
      </c>
      <c r="J28" s="25">
        <f t="shared" si="51"/>
        <v>450</v>
      </c>
    </row>
    <row r="29">
      <c r="A29" s="22" t="s">
        <v>10</v>
      </c>
      <c r="B29" s="23">
        <v>1800</v>
      </c>
      <c r="C29" s="24">
        <f t="shared" si="44"/>
        <v>1800</v>
      </c>
      <c r="D29" s="25"/>
      <c r="E29" s="23">
        <f>+E9</f>
        <v>2000</v>
      </c>
      <c r="F29" s="24">
        <f t="shared" si="47"/>
        <v>2000</v>
      </c>
      <c r="G29" s="25"/>
      <c r="H29" s="23">
        <f>+H9</f>
        <v>2200</v>
      </c>
      <c r="I29" s="24">
        <f t="shared" si="50"/>
        <v>2200</v>
      </c>
      <c r="J29" s="25"/>
    </row>
    <row r="30">
      <c r="A30" s="22" t="s">
        <v>11</v>
      </c>
      <c r="B30" s="23">
        <f t="shared" si="43"/>
        <v>1250</v>
      </c>
      <c r="C30" s="24">
        <f t="shared" si="44"/>
        <v>1250</v>
      </c>
      <c r="D30" s="25">
        <f t="shared" si="45"/>
        <v>1250</v>
      </c>
      <c r="E30" s="23">
        <f t="shared" si="46"/>
        <v>1875</v>
      </c>
      <c r="F30" s="24">
        <f t="shared" si="47"/>
        <v>1875</v>
      </c>
      <c r="G30" s="25">
        <f t="shared" si="48"/>
        <v>1875</v>
      </c>
      <c r="H30" s="23">
        <f t="shared" si="49"/>
        <v>2500</v>
      </c>
      <c r="I30" s="24">
        <f t="shared" si="50"/>
        <v>2500</v>
      </c>
      <c r="J30" s="25">
        <f t="shared" si="51"/>
        <v>2500</v>
      </c>
    </row>
    <row r="31">
      <c r="A31" s="22" t="s">
        <v>12</v>
      </c>
      <c r="B31" s="23">
        <f t="shared" si="43"/>
        <v>300</v>
      </c>
      <c r="C31" s="24">
        <f t="shared" si="44"/>
        <v>300</v>
      </c>
      <c r="D31" s="25">
        <f t="shared" si="45"/>
        <v>300</v>
      </c>
      <c r="E31" s="23">
        <f t="shared" si="46"/>
        <v>300</v>
      </c>
      <c r="F31" s="24">
        <f t="shared" si="47"/>
        <v>300</v>
      </c>
      <c r="G31" s="25">
        <f t="shared" si="48"/>
        <v>300</v>
      </c>
      <c r="H31" s="23">
        <f t="shared" si="49"/>
        <v>300</v>
      </c>
      <c r="I31" s="24">
        <f t="shared" si="50"/>
        <v>300</v>
      </c>
      <c r="J31" s="25">
        <f t="shared" si="51"/>
        <v>300</v>
      </c>
    </row>
    <row r="32">
      <c r="A32" s="22" t="s">
        <v>13</v>
      </c>
      <c r="B32" s="23">
        <f t="shared" si="43"/>
        <v>300</v>
      </c>
      <c r="C32" s="24">
        <f t="shared" si="44"/>
        <v>300</v>
      </c>
      <c r="D32" s="25">
        <f t="shared" si="45"/>
        <v>300</v>
      </c>
      <c r="E32" s="23">
        <f t="shared" si="46"/>
        <v>300</v>
      </c>
      <c r="F32" s="24">
        <f t="shared" si="47"/>
        <v>300</v>
      </c>
      <c r="G32" s="25">
        <f t="shared" si="48"/>
        <v>300</v>
      </c>
      <c r="H32" s="23">
        <f t="shared" si="49"/>
        <v>300</v>
      </c>
      <c r="I32" s="24">
        <f t="shared" si="50"/>
        <v>300</v>
      </c>
      <c r="J32" s="25">
        <f t="shared" si="51"/>
        <v>300</v>
      </c>
    </row>
    <row r="33">
      <c r="A33" s="22" t="s">
        <v>14</v>
      </c>
      <c r="B33" s="23">
        <f t="shared" si="43"/>
        <v>0</v>
      </c>
      <c r="C33" s="24">
        <f t="shared" si="44"/>
        <v>0</v>
      </c>
      <c r="D33" s="25">
        <f t="shared" si="45"/>
        <v>0</v>
      </c>
      <c r="E33" s="23">
        <f t="shared" si="46"/>
        <v>312.5</v>
      </c>
      <c r="F33" s="24">
        <f t="shared" si="47"/>
        <v>312.5</v>
      </c>
      <c r="G33" s="25">
        <f t="shared" si="48"/>
        <v>312.5</v>
      </c>
      <c r="H33" s="23">
        <f t="shared" si="49"/>
        <v>625</v>
      </c>
      <c r="I33" s="24">
        <f t="shared" si="50"/>
        <v>625</v>
      </c>
      <c r="J33" s="25">
        <f t="shared" si="51"/>
        <v>625</v>
      </c>
    </row>
    <row r="34">
      <c r="A34" s="22" t="s">
        <v>15</v>
      </c>
      <c r="B34" s="23">
        <f t="shared" si="43"/>
        <v>450</v>
      </c>
      <c r="C34" s="24">
        <f t="shared" si="44"/>
        <v>450</v>
      </c>
      <c r="D34" s="25">
        <f t="shared" si="45"/>
        <v>450</v>
      </c>
      <c r="E34" s="23">
        <f t="shared" si="46"/>
        <v>450</v>
      </c>
      <c r="F34" s="24">
        <f t="shared" si="47"/>
        <v>450</v>
      </c>
      <c r="G34" s="25">
        <f t="shared" si="48"/>
        <v>450</v>
      </c>
      <c r="H34" s="23">
        <f t="shared" si="49"/>
        <v>450</v>
      </c>
      <c r="I34" s="24">
        <f t="shared" si="50"/>
        <v>450</v>
      </c>
      <c r="J34" s="25">
        <f t="shared" si="51"/>
        <v>450</v>
      </c>
    </row>
    <row r="35">
      <c r="A35" s="26" t="s">
        <v>16</v>
      </c>
      <c r="B35" s="27">
        <f t="shared" si="43"/>
        <v>2478.75</v>
      </c>
      <c r="C35" s="28">
        <v>2479</v>
      </c>
      <c r="D35" s="29">
        <v>979</v>
      </c>
      <c r="E35" s="27">
        <f t="shared" si="46"/>
        <v>978.75</v>
      </c>
      <c r="F35" s="28">
        <f t="shared" si="47"/>
        <v>978.75</v>
      </c>
      <c r="G35" s="29">
        <f t="shared" si="48"/>
        <v>978.75</v>
      </c>
      <c r="H35" s="27">
        <f t="shared" si="49"/>
        <v>978.75</v>
      </c>
      <c r="I35" s="28">
        <f t="shared" si="50"/>
        <v>978.75</v>
      </c>
      <c r="J35" s="29">
        <f t="shared" si="51"/>
        <v>978.75</v>
      </c>
    </row>
    <row r="36">
      <c r="A36" s="5" t="s">
        <v>17</v>
      </c>
      <c r="B36" s="6">
        <f>SUM(B25:B35)</f>
        <v>8328.75</v>
      </c>
      <c r="C36" s="7">
        <f>SUM(C25:C35)</f>
        <v>8329</v>
      </c>
      <c r="D36" s="8">
        <f>SUM(D25:D35)</f>
        <v>5029</v>
      </c>
      <c r="E36" s="6">
        <f>SUM(E25:E35)</f>
        <v>7966.25</v>
      </c>
      <c r="F36" s="7">
        <f>SUM(F25:F35)</f>
        <v>7966.25</v>
      </c>
      <c r="G36" s="8">
        <f>SUM(G25:G35)</f>
        <v>5966.25</v>
      </c>
      <c r="H36" s="6">
        <f>SUM(H25:H35)</f>
        <v>9103.75</v>
      </c>
      <c r="I36" s="7">
        <f>SUM(I25:I35)</f>
        <v>9103.75</v>
      </c>
      <c r="J36" s="8">
        <f>SUM(J25:J35)</f>
        <v>6903.75</v>
      </c>
    </row>
    <row r="37">
      <c r="A37" t="s">
        <v>18</v>
      </c>
      <c r="B37" s="30">
        <f>+B24-B36</f>
        <v>6639.8999999999996</v>
      </c>
      <c r="C37" s="31">
        <f t="shared" ref="B37:J37" si="52">+C24-C36</f>
        <v>6639.6499999999996</v>
      </c>
      <c r="D37" s="32">
        <f>+D24-D36</f>
        <v>9939.6499999999996</v>
      </c>
      <c r="E37" s="30">
        <f t="shared" si="52"/>
        <v>21802.75</v>
      </c>
      <c r="F37" s="31">
        <f t="shared" si="52"/>
        <v>21802.75</v>
      </c>
      <c r="G37" s="32">
        <f t="shared" si="52"/>
        <v>23802.75</v>
      </c>
      <c r="H37" s="30">
        <f t="shared" si="52"/>
        <v>28255.25</v>
      </c>
      <c r="I37" s="31">
        <f t="shared" si="52"/>
        <v>28255.25</v>
      </c>
      <c r="J37" s="32">
        <f t="shared" si="52"/>
        <v>30455.25</v>
      </c>
    </row>
    <row r="38" ht="14.699999999999999">
      <c r="A38" t="s">
        <v>19</v>
      </c>
      <c r="B38" s="30">
        <f>+B37*0.15</f>
        <v>995.9849999999999</v>
      </c>
      <c r="C38" s="31">
        <f>+C37*0.15</f>
        <v>995.94749999999988</v>
      </c>
      <c r="D38" s="32">
        <f>+D22*0.129+D23*0.222</f>
        <v>5514.4312499999996</v>
      </c>
      <c r="E38" s="30">
        <f>+E37*0.15</f>
        <v>3270.4124999999999</v>
      </c>
      <c r="F38" s="31">
        <f>+F37*0.15</f>
        <v>3270.4124999999999</v>
      </c>
      <c r="G38" s="32">
        <f>+G22*0.129+G23*0.222</f>
        <v>10946.625</v>
      </c>
      <c r="H38" s="30">
        <f>+H37*0.15</f>
        <v>4238.2874999999995</v>
      </c>
      <c r="I38" s="31">
        <f>+I37*0.15</f>
        <v>4238.2874999999995</v>
      </c>
      <c r="J38" s="32">
        <f>+J22*0.129+J23*0.222</f>
        <v>14655.375</v>
      </c>
    </row>
    <row r="39">
      <c r="A39" s="33" t="s">
        <v>20</v>
      </c>
      <c r="B39" s="34">
        <f>(+B37-B38)*0.7</f>
        <v>3950.7404999999999</v>
      </c>
      <c r="C39" s="35">
        <v>0</v>
      </c>
      <c r="D39" s="36">
        <v>0</v>
      </c>
      <c r="E39" s="34">
        <f>(+E37-E38)*0.7</f>
        <v>12972.63625</v>
      </c>
      <c r="F39" s="35">
        <v>0</v>
      </c>
      <c r="G39" s="36">
        <v>0</v>
      </c>
      <c r="H39" s="34">
        <f>(+H37-H38)*0.7</f>
        <v>16811.873749999999</v>
      </c>
      <c r="I39" s="35">
        <v>0</v>
      </c>
      <c r="J39" s="36">
        <v>0</v>
      </c>
    </row>
    <row r="40" ht="14.699999999999999">
      <c r="A40" s="37" t="s">
        <v>21</v>
      </c>
      <c r="B40" s="38">
        <f>+B37/1.8</f>
        <v>3688.833333333333</v>
      </c>
      <c r="C40" s="41">
        <f>+C37/1.5</f>
        <v>4426.4333333333334</v>
      </c>
      <c r="D40" s="42">
        <f>+D37-D38</f>
        <v>4425.21875</v>
      </c>
      <c r="E40" s="38">
        <f>+E37/1.8</f>
        <v>12112.638888888889</v>
      </c>
      <c r="F40" s="41">
        <f>+F37/1.5</f>
        <v>14535.166666666666</v>
      </c>
      <c r="G40" s="42">
        <f>+G37-G38</f>
        <v>12856.125</v>
      </c>
      <c r="H40" s="38">
        <f>+H37/1.8</f>
        <v>15697.361111111111</v>
      </c>
      <c r="I40" s="41">
        <f>+I37/1.5</f>
        <v>18836.833333333332</v>
      </c>
      <c r="J40" s="42">
        <f>+J37-J38</f>
        <v>15799.875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15">
      <selection activeCell="I2" activeCellId="0" sqref="I2"/>
    </sheetView>
  </sheetViews>
  <sheetFormatPr baseColWidth="10" defaultRowHeight="14.25"/>
  <cols>
    <col customWidth="1" min="1" max="1" width="29.421875"/>
  </cols>
  <sheetData>
    <row r="1">
      <c r="A1" s="1"/>
      <c r="B1" s="2" t="s">
        <v>0</v>
      </c>
      <c r="C1" s="3" t="s">
        <v>1</v>
      </c>
      <c r="D1" s="4" t="s">
        <v>2</v>
      </c>
      <c r="E1" s="4" t="s">
        <v>22</v>
      </c>
      <c r="F1" s="2" t="s">
        <v>0</v>
      </c>
      <c r="G1" s="3" t="s">
        <v>1</v>
      </c>
      <c r="H1" s="4" t="s">
        <v>2</v>
      </c>
      <c r="I1" s="4" t="s">
        <v>23</v>
      </c>
      <c r="J1" s="2" t="s">
        <v>0</v>
      </c>
      <c r="K1" s="3" t="s">
        <v>1</v>
      </c>
      <c r="L1" s="4" t="s">
        <v>2</v>
      </c>
    </row>
    <row r="2">
      <c r="A2" s="5" t="s">
        <v>3</v>
      </c>
      <c r="B2" s="6">
        <v>500</v>
      </c>
      <c r="C2" s="7">
        <f t="shared" ref="C2:C3" si="53">+B2</f>
        <v>500</v>
      </c>
      <c r="D2" s="8">
        <v>500</v>
      </c>
      <c r="E2" s="8">
        <v>24905</v>
      </c>
      <c r="F2" s="6">
        <v>49300</v>
      </c>
      <c r="G2" s="7">
        <f>+F2</f>
        <v>49300</v>
      </c>
      <c r="H2" s="8">
        <f>+F2</f>
        <v>49300</v>
      </c>
      <c r="I2" s="8">
        <f>+G2</f>
        <v>49300</v>
      </c>
      <c r="J2" s="6">
        <v>72300</v>
      </c>
      <c r="K2" s="7">
        <f>+J2</f>
        <v>72300</v>
      </c>
      <c r="L2" s="8">
        <f>+K2</f>
        <v>72300</v>
      </c>
    </row>
    <row r="3">
      <c r="A3" s="9" t="s">
        <v>4</v>
      </c>
      <c r="B3" s="10">
        <v>36000</v>
      </c>
      <c r="C3" s="11">
        <f t="shared" si="53"/>
        <v>36000</v>
      </c>
      <c r="D3" s="12">
        <f>+B3</f>
        <v>36000</v>
      </c>
      <c r="E3" s="12">
        <f>+C3</f>
        <v>36000</v>
      </c>
      <c r="F3" s="10">
        <v>10800</v>
      </c>
      <c r="G3" s="11">
        <v>10800</v>
      </c>
      <c r="H3" s="12">
        <v>10800</v>
      </c>
      <c r="I3" s="12">
        <v>10800</v>
      </c>
      <c r="J3" s="10">
        <v>10800</v>
      </c>
      <c r="K3" s="11">
        <v>10800</v>
      </c>
      <c r="L3" s="12">
        <v>10800</v>
      </c>
    </row>
    <row r="4">
      <c r="A4" s="9" t="s">
        <v>5</v>
      </c>
      <c r="B4" s="10">
        <v>31100</v>
      </c>
      <c r="C4" s="11">
        <v>31100</v>
      </c>
      <c r="D4" s="12">
        <v>31100</v>
      </c>
      <c r="E4" s="12">
        <f t="shared" ref="E4:L4" si="54">+E2*0.3+E3</f>
        <v>43471.5</v>
      </c>
      <c r="F4" s="10">
        <f t="shared" si="54"/>
        <v>25590</v>
      </c>
      <c r="G4" s="11">
        <f t="shared" si="54"/>
        <v>25590</v>
      </c>
      <c r="H4" s="12">
        <f>+H2*0.3+H3</f>
        <v>25590</v>
      </c>
      <c r="I4" s="12">
        <f t="shared" si="54"/>
        <v>25590</v>
      </c>
      <c r="J4" s="10">
        <f t="shared" si="54"/>
        <v>32490</v>
      </c>
      <c r="K4" s="11">
        <f t="shared" si="54"/>
        <v>32490</v>
      </c>
      <c r="L4" s="12">
        <f t="shared" si="54"/>
        <v>32490</v>
      </c>
    </row>
    <row r="5">
      <c r="A5" s="18" t="s">
        <v>6</v>
      </c>
      <c r="B5" s="19">
        <v>5200</v>
      </c>
      <c r="C5" s="19">
        <v>5200</v>
      </c>
      <c r="D5" s="21">
        <v>5200</v>
      </c>
      <c r="E5" s="21">
        <v>480</v>
      </c>
      <c r="F5" s="19">
        <v>480</v>
      </c>
      <c r="G5" s="20">
        <f t="shared" ref="G5:G14" si="55">+F5</f>
        <v>480</v>
      </c>
      <c r="H5" s="21">
        <f t="shared" ref="H5:H8" si="56">+F5</f>
        <v>480</v>
      </c>
      <c r="I5" s="21">
        <f t="shared" ref="I5:I8" si="57">+G5</f>
        <v>480</v>
      </c>
      <c r="J5" s="19">
        <v>480</v>
      </c>
      <c r="K5" s="20">
        <f t="shared" ref="K5:L14" si="58">+J5</f>
        <v>480</v>
      </c>
      <c r="L5" s="21">
        <f t="shared" ref="L5:L6" si="59">+K5</f>
        <v>480</v>
      </c>
    </row>
    <row r="6">
      <c r="A6" s="22" t="s">
        <v>7</v>
      </c>
      <c r="B6" s="23"/>
      <c r="C6" s="24"/>
      <c r="D6" s="25"/>
      <c r="E6" s="25">
        <v>420</v>
      </c>
      <c r="F6" s="23">
        <v>420</v>
      </c>
      <c r="G6" s="24">
        <f t="shared" si="55"/>
        <v>420</v>
      </c>
      <c r="H6" s="25">
        <f t="shared" si="56"/>
        <v>420</v>
      </c>
      <c r="I6" s="25">
        <f t="shared" si="57"/>
        <v>420</v>
      </c>
      <c r="J6" s="23">
        <v>420</v>
      </c>
      <c r="K6" s="24">
        <f t="shared" si="58"/>
        <v>420</v>
      </c>
      <c r="L6" s="25">
        <f t="shared" si="59"/>
        <v>420</v>
      </c>
    </row>
    <row r="7">
      <c r="A7" s="22" t="s">
        <v>8</v>
      </c>
      <c r="B7" s="23"/>
      <c r="C7" s="24"/>
      <c r="D7" s="25"/>
      <c r="E7" s="25">
        <v>140</v>
      </c>
      <c r="F7" s="23">
        <v>140</v>
      </c>
      <c r="G7" s="24">
        <f t="shared" si="55"/>
        <v>140</v>
      </c>
      <c r="H7" s="25">
        <f t="shared" si="56"/>
        <v>140</v>
      </c>
      <c r="I7" s="25">
        <f t="shared" si="57"/>
        <v>140</v>
      </c>
      <c r="J7" s="23">
        <v>140</v>
      </c>
      <c r="K7" s="24">
        <f t="shared" si="58"/>
        <v>140</v>
      </c>
      <c r="L7" s="25">
        <f t="shared" si="58"/>
        <v>140</v>
      </c>
    </row>
    <row r="8">
      <c r="A8" s="22" t="s">
        <v>9</v>
      </c>
      <c r="B8" s="23"/>
      <c r="C8" s="24"/>
      <c r="D8" s="25"/>
      <c r="E8" s="25">
        <v>360</v>
      </c>
      <c r="F8" s="23">
        <v>360</v>
      </c>
      <c r="G8" s="24">
        <f t="shared" si="55"/>
        <v>360</v>
      </c>
      <c r="H8" s="25">
        <f t="shared" si="56"/>
        <v>360</v>
      </c>
      <c r="I8" s="25">
        <f t="shared" si="57"/>
        <v>360</v>
      </c>
      <c r="J8" s="23">
        <v>360</v>
      </c>
      <c r="K8" s="24">
        <f t="shared" si="58"/>
        <v>360</v>
      </c>
      <c r="L8" s="25">
        <f t="shared" si="58"/>
        <v>360</v>
      </c>
    </row>
    <row r="9">
      <c r="A9" s="22" t="s">
        <v>10</v>
      </c>
      <c r="B9" s="19">
        <v>1800</v>
      </c>
      <c r="C9" s="24">
        <v>1800</v>
      </c>
      <c r="D9" s="25">
        <v>0</v>
      </c>
      <c r="E9" s="25">
        <f>+E4*0.1</f>
        <v>4347.1500000000005</v>
      </c>
      <c r="F9" s="23">
        <v>2000</v>
      </c>
      <c r="G9" s="24">
        <f t="shared" si="55"/>
        <v>2000</v>
      </c>
      <c r="H9" s="25">
        <v>0</v>
      </c>
      <c r="I9" s="25">
        <f>+I4*0.1</f>
        <v>2559</v>
      </c>
      <c r="J9" s="23">
        <v>2200</v>
      </c>
      <c r="K9" s="24">
        <f t="shared" si="58"/>
        <v>2200</v>
      </c>
      <c r="L9" s="25">
        <v>0</v>
      </c>
    </row>
    <row r="10">
      <c r="A10" s="22" t="s">
        <v>11</v>
      </c>
      <c r="B10" s="23"/>
      <c r="C10" s="24"/>
      <c r="D10" s="25"/>
      <c r="E10" s="25">
        <v>1000</v>
      </c>
      <c r="F10" s="23">
        <v>1500</v>
      </c>
      <c r="G10" s="24">
        <f t="shared" si="55"/>
        <v>1500</v>
      </c>
      <c r="H10" s="25">
        <f t="shared" ref="H10:H15" si="60">+F10</f>
        <v>1500</v>
      </c>
      <c r="I10" s="25">
        <f t="shared" ref="I10:I15" si="61">+G10</f>
        <v>1500</v>
      </c>
      <c r="J10" s="23">
        <v>2000</v>
      </c>
      <c r="K10" s="24">
        <f t="shared" si="58"/>
        <v>2000</v>
      </c>
      <c r="L10" s="25">
        <f t="shared" si="58"/>
        <v>2000</v>
      </c>
    </row>
    <row r="11">
      <c r="A11" s="22" t="s">
        <v>12</v>
      </c>
      <c r="B11" s="23"/>
      <c r="C11" s="24"/>
      <c r="D11" s="25"/>
      <c r="E11" s="25">
        <v>240</v>
      </c>
      <c r="F11" s="23">
        <v>240</v>
      </c>
      <c r="G11" s="24">
        <f t="shared" si="55"/>
        <v>240</v>
      </c>
      <c r="H11" s="25">
        <f t="shared" si="60"/>
        <v>240</v>
      </c>
      <c r="I11" s="25">
        <f t="shared" si="61"/>
        <v>240</v>
      </c>
      <c r="J11" s="23">
        <v>240</v>
      </c>
      <c r="K11" s="24">
        <f t="shared" si="58"/>
        <v>240</v>
      </c>
      <c r="L11" s="25">
        <f t="shared" si="58"/>
        <v>240</v>
      </c>
    </row>
    <row r="12">
      <c r="A12" s="22" t="s">
        <v>13</v>
      </c>
      <c r="B12" s="23"/>
      <c r="C12" s="24"/>
      <c r="D12" s="25"/>
      <c r="E12" s="25">
        <v>240</v>
      </c>
      <c r="F12" s="23">
        <v>240</v>
      </c>
      <c r="G12" s="24">
        <f t="shared" si="55"/>
        <v>240</v>
      </c>
      <c r="H12" s="25">
        <f t="shared" si="60"/>
        <v>240</v>
      </c>
      <c r="I12" s="25">
        <f t="shared" si="61"/>
        <v>240</v>
      </c>
      <c r="J12" s="23">
        <v>240</v>
      </c>
      <c r="K12" s="24">
        <f t="shared" si="58"/>
        <v>240</v>
      </c>
      <c r="L12" s="25">
        <f t="shared" si="58"/>
        <v>240</v>
      </c>
    </row>
    <row r="13">
      <c r="A13" s="22" t="s">
        <v>14</v>
      </c>
      <c r="B13" s="23"/>
      <c r="C13" s="24"/>
      <c r="D13" s="25"/>
      <c r="E13" s="25">
        <v>0</v>
      </c>
      <c r="F13" s="23">
        <v>250</v>
      </c>
      <c r="G13" s="24">
        <f t="shared" si="55"/>
        <v>250</v>
      </c>
      <c r="H13" s="25">
        <f t="shared" si="60"/>
        <v>250</v>
      </c>
      <c r="I13" s="25">
        <f t="shared" si="61"/>
        <v>250</v>
      </c>
      <c r="J13" s="23">
        <v>500</v>
      </c>
      <c r="K13" s="24">
        <f t="shared" si="58"/>
        <v>500</v>
      </c>
      <c r="L13" s="25">
        <f t="shared" si="58"/>
        <v>500</v>
      </c>
    </row>
    <row r="14">
      <c r="A14" s="22" t="s">
        <v>15</v>
      </c>
      <c r="B14" s="23"/>
      <c r="C14" s="24"/>
      <c r="D14" s="25"/>
      <c r="E14" s="25">
        <v>360</v>
      </c>
      <c r="F14" s="23">
        <v>360</v>
      </c>
      <c r="G14" s="24">
        <f t="shared" si="55"/>
        <v>360</v>
      </c>
      <c r="H14" s="25">
        <f t="shared" si="60"/>
        <v>360</v>
      </c>
      <c r="I14" s="25">
        <f t="shared" si="61"/>
        <v>360</v>
      </c>
      <c r="J14" s="23">
        <v>360</v>
      </c>
      <c r="K14" s="24">
        <f t="shared" si="58"/>
        <v>360</v>
      </c>
      <c r="L14" s="25">
        <f t="shared" si="58"/>
        <v>360</v>
      </c>
    </row>
    <row r="15">
      <c r="A15" s="26" t="s">
        <v>16</v>
      </c>
      <c r="B15" s="27">
        <v>1500</v>
      </c>
      <c r="C15" s="28">
        <v>1500</v>
      </c>
      <c r="D15" s="29"/>
      <c r="E15" s="29">
        <v>783</v>
      </c>
      <c r="F15" s="27">
        <v>783</v>
      </c>
      <c r="G15" s="28">
        <f>+F15</f>
        <v>783</v>
      </c>
      <c r="H15" s="29">
        <f t="shared" si="60"/>
        <v>783</v>
      </c>
      <c r="I15" s="29">
        <f t="shared" si="61"/>
        <v>783</v>
      </c>
      <c r="J15" s="27">
        <v>783</v>
      </c>
      <c r="K15" s="28">
        <f>+J15</f>
        <v>783</v>
      </c>
      <c r="L15" s="29">
        <f>+K15</f>
        <v>783</v>
      </c>
    </row>
    <row r="16">
      <c r="A16" s="5" t="s">
        <v>17</v>
      </c>
      <c r="B16" s="6">
        <f>SUM(B5:B15)</f>
        <v>8500</v>
      </c>
      <c r="C16" s="7">
        <f>SUM(C5:C15)</f>
        <v>8500</v>
      </c>
      <c r="D16" s="8">
        <f>SUM(D5:D15)</f>
        <v>5200</v>
      </c>
      <c r="E16" s="8">
        <f>SUM(E5:E15)</f>
        <v>8370.1500000000015</v>
      </c>
      <c r="F16" s="6">
        <f>SUM(F5:F15)</f>
        <v>6773</v>
      </c>
      <c r="G16" s="7">
        <f>SUM(G5:G15)</f>
        <v>6773</v>
      </c>
      <c r="H16" s="8">
        <f t="shared" ref="H16:I16" si="62">SUM(H5:H15)</f>
        <v>4773</v>
      </c>
      <c r="I16" s="8">
        <f t="shared" si="62"/>
        <v>7332</v>
      </c>
      <c r="J16" s="6">
        <f>SUM(J5:J15)</f>
        <v>7723</v>
      </c>
      <c r="K16" s="7">
        <f>SUM(K5:K15)</f>
        <v>7723</v>
      </c>
      <c r="L16" s="8">
        <f>SUM(L5:L15)</f>
        <v>5523</v>
      </c>
    </row>
    <row r="17">
      <c r="A17" t="s">
        <v>18</v>
      </c>
      <c r="B17" s="30">
        <f t="shared" ref="B17:L17" si="63">+B4-B16</f>
        <v>22600</v>
      </c>
      <c r="C17" s="31">
        <f t="shared" si="63"/>
        <v>22600</v>
      </c>
      <c r="D17" s="32">
        <f>+D4-D16</f>
        <v>25900</v>
      </c>
      <c r="E17" s="32">
        <f t="shared" si="63"/>
        <v>35101.349999999999</v>
      </c>
      <c r="F17" s="30">
        <f t="shared" si="63"/>
        <v>18817</v>
      </c>
      <c r="G17" s="31">
        <f t="shared" si="63"/>
        <v>18817</v>
      </c>
      <c r="H17" s="32">
        <f>+H4-H16</f>
        <v>20817</v>
      </c>
      <c r="I17" s="32">
        <f t="shared" si="63"/>
        <v>18258</v>
      </c>
      <c r="J17" s="30">
        <f t="shared" si="63"/>
        <v>24767</v>
      </c>
      <c r="K17" s="31">
        <f t="shared" si="63"/>
        <v>24767</v>
      </c>
      <c r="L17" s="32">
        <f t="shared" si="63"/>
        <v>26967</v>
      </c>
    </row>
    <row r="18" ht="14.699999999999999">
      <c r="A18" t="s">
        <v>19</v>
      </c>
      <c r="B18" s="30">
        <f>+B17*0.15</f>
        <v>3390</v>
      </c>
      <c r="C18" s="31">
        <f>+C17*0.15</f>
        <v>3390</v>
      </c>
      <c r="D18" s="32">
        <f>+D2*0+D3*0.222</f>
        <v>7992</v>
      </c>
      <c r="E18" s="32"/>
      <c r="F18" s="30">
        <f>+F17*0.15</f>
        <v>2822.5499999999997</v>
      </c>
      <c r="G18" s="31">
        <f>+G17*0.15</f>
        <v>2822.5499999999997</v>
      </c>
      <c r="H18" s="32">
        <f>+H2*0.129+H3*0.222</f>
        <v>8757.2999999999993</v>
      </c>
      <c r="I18" s="32">
        <f>+I2*0.129+I3*0.222</f>
        <v>8757.2999999999993</v>
      </c>
      <c r="J18" s="30">
        <f>+J17*0.15</f>
        <v>3715.0499999999997</v>
      </c>
      <c r="K18" s="31">
        <f>+K17*0.15</f>
        <v>3715.0499999999997</v>
      </c>
      <c r="L18" s="32">
        <f>+L2*0.129+L3*0.222</f>
        <v>11724.300000000001</v>
      </c>
    </row>
    <row r="19">
      <c r="A19" s="33" t="s">
        <v>20</v>
      </c>
      <c r="B19" s="34">
        <f>(+B17-B18)*0.7</f>
        <v>13447</v>
      </c>
      <c r="C19" s="35">
        <v>0</v>
      </c>
      <c r="D19" s="36">
        <v>0</v>
      </c>
      <c r="E19" s="36">
        <v>0</v>
      </c>
      <c r="F19" s="34">
        <f>(+F17-F18)*0.7</f>
        <v>11196.115</v>
      </c>
      <c r="G19" s="35">
        <v>0</v>
      </c>
      <c r="H19" s="36">
        <v>0</v>
      </c>
      <c r="I19" s="36">
        <v>0</v>
      </c>
      <c r="J19" s="34">
        <f>(+J17-J18)*0.7</f>
        <v>14736.365</v>
      </c>
      <c r="K19" s="35">
        <v>0</v>
      </c>
      <c r="L19" s="36">
        <v>0</v>
      </c>
    </row>
    <row r="20" ht="14.699999999999999">
      <c r="A20" s="37" t="s">
        <v>21</v>
      </c>
      <c r="B20" s="38">
        <f>+B17/1.8</f>
        <v>12555.555555555555</v>
      </c>
      <c r="C20" s="39">
        <f>+C17/1.5</f>
        <v>15066.666666666666</v>
      </c>
      <c r="D20" s="40">
        <f>+D17-D18</f>
        <v>17908</v>
      </c>
      <c r="E20" s="40">
        <f>E17/1.85</f>
        <v>18973.7027027027</v>
      </c>
      <c r="F20" s="38">
        <f>+F17/1.8</f>
        <v>10453.888888888889</v>
      </c>
      <c r="G20" s="41">
        <f>+G17/1.5</f>
        <v>12544.666666666666</v>
      </c>
      <c r="H20" s="42">
        <f>+H17-H18</f>
        <v>12059.700000000001</v>
      </c>
      <c r="I20" s="42">
        <f>+I17/1.85</f>
        <v>9869.1891891891883</v>
      </c>
      <c r="J20" s="38">
        <f>+J17/1.8</f>
        <v>13759.444444444443</v>
      </c>
      <c r="K20" s="41">
        <f>+K17/1.5</f>
        <v>16511.333333333332</v>
      </c>
      <c r="L20" s="42">
        <f>+L17-L18</f>
        <v>15242.699999999999</v>
      </c>
    </row>
    <row r="21">
      <c r="C21" s="43">
        <f>+C20-B20</f>
        <v>2511.1111111111113</v>
      </c>
      <c r="D21" s="43">
        <f>+D20-B20</f>
        <v>5352.4444444444453</v>
      </c>
      <c r="E21" s="43">
        <f>+E20-C20</f>
        <v>3907.0360360360337</v>
      </c>
    </row>
    <row r="22">
      <c r="C22" s="44">
        <f>+C21/B20</f>
        <v>0.20000000000000004</v>
      </c>
      <c r="D22" s="44">
        <f>+D21/B20</f>
        <v>0.4263008849557523</v>
      </c>
      <c r="E22" s="44">
        <f>+E21/C20</f>
        <v>0.25931655106433854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RENCHY</dc:creator>
  <cp:lastModifiedBy>Quentin BROUSSAUDIER</cp:lastModifiedBy>
  <cp:revision>1</cp:revision>
  <dcterms:created xsi:type="dcterms:W3CDTF">2022-02-17T09:51:56Z</dcterms:created>
  <dcterms:modified xsi:type="dcterms:W3CDTF">2022-05-23T13:08:58Z</dcterms:modified>
</cp:coreProperties>
</file>